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34" documentId="11_0AA00445A2F142A7A97A95B48ADFA65D18B14763" xr6:coauthVersionLast="47" xr6:coauthVersionMax="47" xr10:uidLastSave="{C30D44A8-2BE5-46BA-9A45-E6BF9A35D800}"/>
  <bookViews>
    <workbookView xWindow="28680" yWindow="-120" windowWidth="29040" windowHeight="15720" tabRatio="500" xr2:uid="{00000000-000D-0000-FFFF-FFFF00000000}"/>
  </bookViews>
  <sheets>
    <sheet name="105 PI79" sheetId="1" r:id="rId1"/>
    <sheet name="Hoja1" sheetId="3" r:id="rId2"/>
  </sheets>
  <definedNames>
    <definedName name="_xlnm.Print_Area" localSheetId="0">'105 PI79'!$A$1:$L$19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3" l="1"/>
  <c r="C11" i="3"/>
  <c r="D10" i="3"/>
  <c r="C10" i="3"/>
  <c r="D9" i="3"/>
  <c r="C9" i="3"/>
  <c r="D8" i="3"/>
  <c r="C8" i="3"/>
  <c r="D7" i="3"/>
  <c r="C7" i="3"/>
  <c r="D6" i="3"/>
  <c r="C6" i="3"/>
  <c r="D5" i="3"/>
  <c r="C5" i="3"/>
  <c r="D4" i="3"/>
  <c r="C4" i="3"/>
  <c r="D3" i="3"/>
  <c r="C3" i="3"/>
  <c r="D2" i="3"/>
  <c r="C2" i="3"/>
  <c r="K63" i="1"/>
  <c r="J63" i="1"/>
  <c r="G63" i="1"/>
  <c r="K62" i="1"/>
  <c r="J62" i="1"/>
  <c r="G62" i="1"/>
  <c r="K61" i="1"/>
  <c r="J61" i="1"/>
  <c r="G61" i="1"/>
  <c r="K60" i="1"/>
  <c r="J60" i="1"/>
  <c r="G60" i="1"/>
  <c r="K59" i="1"/>
  <c r="J59" i="1"/>
  <c r="G59" i="1"/>
  <c r="K58" i="1"/>
  <c r="J58" i="1"/>
  <c r="G58" i="1"/>
  <c r="K57" i="1"/>
  <c r="J57" i="1"/>
  <c r="G57" i="1"/>
  <c r="K56" i="1"/>
  <c r="J56" i="1"/>
  <c r="G56" i="1"/>
  <c r="K55" i="1"/>
  <c r="J55" i="1"/>
  <c r="G55" i="1"/>
  <c r="K54" i="1"/>
  <c r="J54" i="1"/>
  <c r="G54" i="1"/>
  <c r="K53" i="1"/>
  <c r="J53" i="1"/>
  <c r="G53" i="1"/>
  <c r="K52" i="1"/>
  <c r="J52" i="1"/>
  <c r="G52" i="1"/>
  <c r="K51" i="1"/>
  <c r="J51" i="1"/>
  <c r="G51" i="1"/>
  <c r="K50" i="1"/>
  <c r="J50" i="1"/>
  <c r="G50" i="1"/>
  <c r="K49" i="1"/>
  <c r="J49" i="1"/>
  <c r="G49" i="1"/>
  <c r="K48" i="1"/>
  <c r="J48" i="1"/>
  <c r="G48" i="1"/>
  <c r="K47" i="1"/>
  <c r="J47" i="1"/>
  <c r="G47" i="1"/>
  <c r="K46" i="1"/>
  <c r="J46" i="1"/>
  <c r="G46" i="1"/>
  <c r="K45" i="1"/>
  <c r="J45" i="1"/>
  <c r="G45" i="1"/>
  <c r="K44" i="1"/>
  <c r="J44" i="1"/>
  <c r="G44" i="1"/>
  <c r="K43" i="1"/>
  <c r="J43" i="1"/>
  <c r="G43" i="1"/>
  <c r="K42" i="1"/>
  <c r="J42" i="1"/>
  <c r="G42" i="1"/>
  <c r="K41" i="1"/>
  <c r="J41" i="1"/>
  <c r="G41" i="1"/>
  <c r="K40" i="1"/>
  <c r="J40" i="1"/>
  <c r="G40" i="1"/>
  <c r="K39" i="1"/>
  <c r="J39" i="1"/>
  <c r="G39" i="1"/>
  <c r="K38" i="1"/>
  <c r="J38" i="1"/>
  <c r="G38" i="1"/>
  <c r="K37" i="1"/>
  <c r="J37" i="1"/>
  <c r="G37" i="1"/>
  <c r="K36" i="1"/>
  <c r="J36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K6" i="1"/>
  <c r="J6" i="1"/>
  <c r="G6" i="1"/>
  <c r="K5" i="1"/>
  <c r="J5" i="1"/>
  <c r="G5" i="1"/>
  <c r="K4" i="1"/>
  <c r="J4" i="1"/>
  <c r="G4" i="1"/>
  <c r="K3" i="1"/>
  <c r="J3" i="1"/>
  <c r="G3" i="1"/>
  <c r="K2" i="1"/>
  <c r="J2" i="1"/>
  <c r="G2" i="1"/>
  <c r="Z24" i="1" l="1"/>
  <c r="Y24" i="1"/>
  <c r="Q24" i="1"/>
  <c r="P24" i="1"/>
  <c r="Z23" i="1"/>
  <c r="Y23" i="1"/>
  <c r="Q23" i="1"/>
  <c r="P23" i="1"/>
  <c r="Z22" i="1"/>
  <c r="Y22" i="1"/>
  <c r="Q22" i="1"/>
  <c r="P22" i="1"/>
  <c r="Z21" i="1"/>
  <c r="Y21" i="1"/>
  <c r="Q21" i="1"/>
  <c r="P21" i="1"/>
  <c r="Z20" i="1"/>
  <c r="Y20" i="1"/>
  <c r="Q20" i="1"/>
  <c r="P20" i="1"/>
  <c r="Z19" i="1"/>
  <c r="Y19" i="1"/>
  <c r="Q19" i="1"/>
  <c r="P19" i="1"/>
  <c r="Z18" i="1"/>
  <c r="Y18" i="1"/>
  <c r="Q18" i="1"/>
  <c r="P18" i="1"/>
  <c r="Z17" i="1"/>
  <c r="Y17" i="1"/>
  <c r="Q17" i="1"/>
  <c r="P17" i="1"/>
  <c r="Z16" i="1"/>
  <c r="Y16" i="1"/>
  <c r="Q16" i="1"/>
  <c r="P16" i="1"/>
  <c r="Z15" i="1"/>
  <c r="Y15" i="1"/>
  <c r="Q15" i="1"/>
  <c r="P15" i="1"/>
  <c r="Z14" i="1"/>
  <c r="Y14" i="1"/>
  <c r="Q14" i="1"/>
  <c r="P14" i="1"/>
  <c r="Z13" i="1"/>
  <c r="Y13" i="1"/>
  <c r="Q13" i="1"/>
  <c r="P13" i="1"/>
  <c r="Z12" i="1"/>
  <c r="Y12" i="1"/>
  <c r="Q12" i="1"/>
  <c r="P12" i="1"/>
  <c r="Z11" i="1"/>
  <c r="Y11" i="1"/>
  <c r="Q11" i="1"/>
  <c r="P11" i="1"/>
  <c r="Z10" i="1"/>
  <c r="Y10" i="1"/>
  <c r="Q10" i="1"/>
  <c r="P10" i="1"/>
  <c r="Z9" i="1"/>
  <c r="Y9" i="1"/>
  <c r="Q9" i="1"/>
  <c r="P9" i="1"/>
  <c r="Z8" i="1"/>
  <c r="Y8" i="1"/>
  <c r="Q8" i="1"/>
  <c r="P8" i="1"/>
  <c r="Z7" i="1"/>
  <c r="Y7" i="1"/>
  <c r="Q7" i="1"/>
  <c r="P7" i="1"/>
  <c r="Z6" i="1"/>
  <c r="Y6" i="1"/>
  <c r="Q6" i="1"/>
  <c r="P6" i="1"/>
  <c r="Z5" i="1"/>
  <c r="Y5" i="1"/>
  <c r="Q5" i="1"/>
  <c r="P5" i="1"/>
  <c r="Z4" i="1"/>
  <c r="Y4" i="1"/>
  <c r="Q4" i="1"/>
  <c r="P4" i="1"/>
  <c r="Z3" i="1"/>
  <c r="Y3" i="1"/>
  <c r="Q3" i="1"/>
  <c r="P3" i="1"/>
  <c r="Z2" i="1"/>
  <c r="Y2" i="1"/>
  <c r="Q2" i="1"/>
  <c r="P2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T2" i="1" l="1"/>
  <c r="AA2" i="1"/>
  <c r="T3" i="1"/>
  <c r="AA3" i="1"/>
  <c r="T4" i="1"/>
  <c r="AA4" i="1"/>
  <c r="T5" i="1"/>
  <c r="AA5" i="1"/>
  <c r="T6" i="1"/>
  <c r="AA6" i="1"/>
  <c r="T7" i="1"/>
  <c r="AA7" i="1"/>
  <c r="T8" i="1"/>
  <c r="AA8" i="1"/>
  <c r="T9" i="1"/>
  <c r="AA9" i="1"/>
  <c r="T10" i="1"/>
  <c r="AA10" i="1"/>
  <c r="T11" i="1"/>
  <c r="AA11" i="1"/>
  <c r="T12" i="1"/>
  <c r="AA12" i="1"/>
  <c r="T13" i="1"/>
  <c r="AA13" i="1"/>
  <c r="T14" i="1"/>
  <c r="AA14" i="1"/>
  <c r="T15" i="1"/>
  <c r="AA15" i="1"/>
  <c r="T16" i="1"/>
  <c r="AA16" i="1"/>
  <c r="T17" i="1"/>
  <c r="AA17" i="1"/>
  <c r="T18" i="1"/>
  <c r="AA18" i="1"/>
  <c r="T19" i="1"/>
  <c r="AA19" i="1"/>
  <c r="T20" i="1"/>
  <c r="AA20" i="1"/>
  <c r="T21" i="1"/>
  <c r="AA21" i="1"/>
  <c r="T22" i="1"/>
  <c r="AA22" i="1"/>
  <c r="T23" i="1"/>
  <c r="AA23" i="1"/>
  <c r="T24" i="1"/>
  <c r="AA24" i="1"/>
</calcChain>
</file>

<file path=xl/sharedStrings.xml><?xml version="1.0" encoding="utf-8"?>
<sst xmlns="http://schemas.openxmlformats.org/spreadsheetml/2006/main" count="289" uniqueCount="100">
  <si>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</si>
  <si>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</si>
  <si>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</si>
  <si>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</si>
  <si>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</si>
  <si>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</si>
  <si>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</si>
  <si>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</si>
  <si>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</si>
  <si>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</si>
  <si>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</si>
  <si>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</si>
  <si>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</si>
  <si>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</si>
  <si>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</si>
  <si>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</si>
  <si>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</si>
  <si>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PI79</t>
  </si>
  <si>
    <t>SHXG32</t>
  </si>
  <si>
    <t>4C</t>
  </si>
  <si>
    <t>06:00 a 06:29</t>
  </si>
  <si>
    <t>SJPC41</t>
  </si>
  <si>
    <t>5A</t>
  </si>
  <si>
    <t>06:30 a 06:59</t>
  </si>
  <si>
    <t>SJPD95</t>
  </si>
  <si>
    <t>4A</t>
  </si>
  <si>
    <t>07:00 a 07:29</t>
  </si>
  <si>
    <t>SJPD90</t>
  </si>
  <si>
    <t>07:30 a 07:59</t>
  </si>
  <si>
    <t>SJPG49</t>
  </si>
  <si>
    <t>08:00 a 08:29</t>
  </si>
  <si>
    <t>SJPC37</t>
  </si>
  <si>
    <t>08:30 a 08:59</t>
  </si>
  <si>
    <t>SJPD49</t>
  </si>
  <si>
    <t>09:00 a 09:29</t>
  </si>
  <si>
    <t>SJPD89</t>
  </si>
  <si>
    <t>09:30 a 09:59</t>
  </si>
  <si>
    <t>SJPF87</t>
  </si>
  <si>
    <t>10:00 a 10:29</t>
  </si>
  <si>
    <t>SXHF24</t>
  </si>
  <si>
    <t>1B</t>
  </si>
  <si>
    <t>10:30 a 10:59</t>
  </si>
  <si>
    <t>SJPC68</t>
  </si>
  <si>
    <t>11:00 a 11:29</t>
  </si>
  <si>
    <t>SJPC66</t>
  </si>
  <si>
    <t>11:30 a 11:59</t>
  </si>
  <si>
    <t>SJPC45</t>
  </si>
  <si>
    <t>12:00 a 12:29</t>
  </si>
  <si>
    <t>SHXG30</t>
  </si>
  <si>
    <t>12:30 a 12:59</t>
  </si>
  <si>
    <t>SJPC67</t>
  </si>
  <si>
    <t>13:00 a 13:29</t>
  </si>
  <si>
    <t>SJPD91</t>
  </si>
  <si>
    <t>13:30 a 13:59</t>
  </si>
  <si>
    <t>SJPC44</t>
  </si>
  <si>
    <t>1A</t>
  </si>
  <si>
    <t>14:00 a 14:29</t>
  </si>
  <si>
    <t>SHXF26</t>
  </si>
  <si>
    <t>14:30 a 14:59</t>
  </si>
  <si>
    <t>SJPC56</t>
  </si>
  <si>
    <t>15:00 a 15:29</t>
  </si>
  <si>
    <t>LXDH92</t>
  </si>
  <si>
    <t>15:30 a 15:59</t>
  </si>
  <si>
    <t>SHXF28</t>
  </si>
  <si>
    <t>16:00 a 16:29</t>
  </si>
  <si>
    <t>SHCX17</t>
  </si>
  <si>
    <t>16:29 a 16:59</t>
  </si>
  <si>
    <t>SJPC36</t>
  </si>
  <si>
    <t>17:00 a 17:29</t>
  </si>
  <si>
    <t>SHXF27</t>
  </si>
  <si>
    <t>SJPC48</t>
  </si>
  <si>
    <t>SHXJ32</t>
  </si>
  <si>
    <t>SJPD36</t>
  </si>
  <si>
    <t>SHXF30</t>
  </si>
  <si>
    <t>SJPD99</t>
  </si>
  <si>
    <t>SJPC49</t>
  </si>
  <si>
    <t>STPD90</t>
  </si>
  <si>
    <t>SJPG66</t>
  </si>
  <si>
    <t>SHXF24</t>
  </si>
  <si>
    <t>SJPC91</t>
  </si>
  <si>
    <t>SJPD85</t>
  </si>
  <si>
    <t>SJPD63</t>
  </si>
  <si>
    <t>SJPC38</t>
  </si>
  <si>
    <t>Factor</t>
  </si>
  <si>
    <t>Bus Tipo C</t>
  </si>
  <si>
    <t>Bus Tipo B</t>
  </si>
  <si>
    <t>BUS</t>
  </si>
  <si>
    <t>16:30 a 16:59</t>
  </si>
  <si>
    <t>17:30 a 17:59</t>
  </si>
  <si>
    <t>18:00 a 18:29</t>
  </si>
  <si>
    <t>18:30 a 18:59</t>
  </si>
  <si>
    <t>19:00 a 19:29</t>
  </si>
  <si>
    <t>4B</t>
  </si>
  <si>
    <t>19:30 a 19:59</t>
  </si>
  <si>
    <t>20:00 a 20:29</t>
  </si>
  <si>
    <t>5B</t>
  </si>
  <si>
    <t>06:30 a 07:29</t>
  </si>
  <si>
    <t>07:00 a 07:59</t>
  </si>
  <si>
    <t>07:30 a 08:29</t>
  </si>
  <si>
    <t>08:30 a 09:00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</si>
</sst>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7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A5A5A5"/>
      </patternFill>
    </fill>
    <fill>
      <patternFill patternType="solid">
        <fgColor rgb="FFC00000"/>
        <bgColor rgb="FF800000"/>
      </patternFill>
    </fill>
    <fill>
      <patternFill patternType="solid">
        <fgColor theme="9" tint="0.79989013336588644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Border="0" applyProtection="0"/>
    <xf numFmtId="0" fontId="1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6" fillId="0" borderId="1" xfId="1" applyBorder="1" applyAlignment="1" applyProtection="1">
      <alignment horizontal="center" vertical="center"/>
    </xf>
    <xf numFmtId="20" fontId="0" fillId="0" borderId="0" xfId="0" applyNumberFormat="1"/>
    <xf numFmtId="1" fontId="0" fillId="0" borderId="1" xfId="0" applyNumberFormat="1" applyBorder="1" applyAlignment="1">
      <alignment horizontal="center" vertical="center"/>
    </xf>
    <xf numFmtId="165" fontId="6" fillId="0" borderId="1" xfId="1" applyNumberForma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1">
    <dxf>
      <font>
        <color rgb="FFFFFFFF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4472C4"/>
      <rgbColor rgb="FF33CCCC"/>
      <rgbColor rgb="FF92D05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105 PI79</a:t>
            </a:r>
          </a:p>
        </c:rich>
      </c:tx>
      <c:layout>
        <c:manualLayout>
          <c:xMode val="edge"/>
          <c:yMode val="edge"/>
          <c:x val="0.30431117072236102"/>
          <c:y val="2.4811514736120598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76202337612602E-2"/>
          <c:y val="0.27251542152158997"/>
          <c:w val="0.91668902088522697"/>
          <c:h val="0.461274845784784"/>
        </c:manualLayout>
      </c:layout>
      <c:lineChart>
        <c:grouping val="standard"/>
        <c:varyColors val="0"/>
        <c:ser>
          <c:idx val="0"/>
          <c:order val="0"/>
          <c:tx>
            <c:strRef>
              <c:f>'105 PI79'!$P$1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'105 PI79'!$O$2:$O$23</c:f>
              <c:strCache>
                <c:ptCount val="22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  <c:pt idx="20">
                  <c:v>16:00 a 16:29</c:v>
                </c:pt>
                <c:pt idx="21">
                  <c:v>16:29 a 16:59</c:v>
                </c:pt>
              </c:strCache>
            </c:strRef>
          </c:cat>
          <c:val>
            <c:numRef>
              <c:f>'105 PI79'!$P$2:$P$23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750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600</c:v>
                </c:pt>
                <c:pt idx="7">
                  <c:v>390</c:v>
                </c:pt>
                <c:pt idx="8">
                  <c:v>450</c:v>
                </c:pt>
                <c:pt idx="9">
                  <c:v>600</c:v>
                </c:pt>
                <c:pt idx="10">
                  <c:v>600</c:v>
                </c:pt>
                <c:pt idx="11">
                  <c:v>300</c:v>
                </c:pt>
                <c:pt idx="12">
                  <c:v>750</c:v>
                </c:pt>
                <c:pt idx="13">
                  <c:v>300</c:v>
                </c:pt>
                <c:pt idx="14">
                  <c:v>600</c:v>
                </c:pt>
                <c:pt idx="15">
                  <c:v>150</c:v>
                </c:pt>
                <c:pt idx="16">
                  <c:v>450</c:v>
                </c:pt>
                <c:pt idx="17">
                  <c:v>300</c:v>
                </c:pt>
                <c:pt idx="18">
                  <c:v>450</c:v>
                </c:pt>
                <c:pt idx="19">
                  <c:v>300</c:v>
                </c:pt>
                <c:pt idx="20">
                  <c:v>300</c:v>
                </c:pt>
                <c:pt idx="21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0B-40E3-9BE0-0548CED74192}"/>
            </c:ext>
          </c:extLst>
        </c:ser>
        <c:ser>
          <c:idx val="1"/>
          <c:order val="1"/>
          <c:tx>
            <c:strRef>
              <c:f>'105 PI79'!$Q$1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'105 PI79'!$O$2:$O$23</c:f>
              <c:strCache>
                <c:ptCount val="22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  <c:pt idx="20">
                  <c:v>16:00 a 16:29</c:v>
                </c:pt>
                <c:pt idx="21">
                  <c:v>16:29 a 16:59</c:v>
                </c:pt>
              </c:strCache>
            </c:strRef>
          </c:cat>
          <c:val>
            <c:numRef>
              <c:f>'105 PI79'!$Q$2:$Q$23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333</c:v>
                </c:pt>
                <c:pt idx="3">
                  <c:v>183</c:v>
                </c:pt>
                <c:pt idx="4">
                  <c:v>105.6</c:v>
                </c:pt>
                <c:pt idx="5">
                  <c:v>120</c:v>
                </c:pt>
                <c:pt idx="6">
                  <c:v>57.6</c:v>
                </c:pt>
                <c:pt idx="7">
                  <c:v>124.8</c:v>
                </c:pt>
                <c:pt idx="8">
                  <c:v>27</c:v>
                </c:pt>
                <c:pt idx="9">
                  <c:v>36</c:v>
                </c:pt>
                <c:pt idx="10">
                  <c:v>36</c:v>
                </c:pt>
                <c:pt idx="11">
                  <c:v>18</c:v>
                </c:pt>
                <c:pt idx="12">
                  <c:v>45</c:v>
                </c:pt>
                <c:pt idx="13">
                  <c:v>18</c:v>
                </c:pt>
                <c:pt idx="14">
                  <c:v>36</c:v>
                </c:pt>
                <c:pt idx="15">
                  <c:v>9</c:v>
                </c:pt>
                <c:pt idx="16">
                  <c:v>27</c:v>
                </c:pt>
                <c:pt idx="17">
                  <c:v>28.8</c:v>
                </c:pt>
                <c:pt idx="18">
                  <c:v>27</c:v>
                </c:pt>
                <c:pt idx="19">
                  <c:v>18</c:v>
                </c:pt>
                <c:pt idx="20">
                  <c:v>18</c:v>
                </c:pt>
                <c:pt idx="21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8C-4110-92D1-9CAC7FEBB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4999398"/>
        <c:axId val="51009294"/>
      </c:lineChart>
      <c:lineChart>
        <c:grouping val="standard"/>
        <c:varyColors val="0"/>
        <c:ser>
          <c:idx val="2"/>
          <c:order val="2"/>
          <c:tx>
            <c:strRef>
              <c:f>'105 PI79'!$T$1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'105 PI79'!$O$2:$O$23</c:f>
              <c:strCache>
                <c:ptCount val="22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  <c:pt idx="20">
                  <c:v>16:00 a 16:29</c:v>
                </c:pt>
                <c:pt idx="21">
                  <c:v>16:29 a 16:59</c:v>
                </c:pt>
              </c:strCache>
            </c:strRef>
          </c:cat>
          <c:val>
            <c:numRef>
              <c:f>'105 PI79'!$T$2:$T$23</c:f>
              <c:numCache>
                <c:formatCode>0.0%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0.44400000000000001</c:v>
                </c:pt>
                <c:pt idx="3">
                  <c:v>0.40666666666666668</c:v>
                </c:pt>
                <c:pt idx="4">
                  <c:v>0.23466666666666666</c:v>
                </c:pt>
                <c:pt idx="5">
                  <c:v>0.26666666666666666</c:v>
                </c:pt>
                <c:pt idx="6">
                  <c:v>9.6000000000000002E-2</c:v>
                </c:pt>
                <c:pt idx="7">
                  <c:v>0.32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9.6000000000000002E-2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8C-4110-92D1-9CAC7FEBB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798768"/>
        <c:axId val="2083804528"/>
      </c:lineChart>
      <c:catAx>
        <c:axId val="9499939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1009294"/>
        <c:crosses val="autoZero"/>
        <c:auto val="1"/>
        <c:lblAlgn val="ctr"/>
        <c:lblOffset val="100"/>
        <c:noMultiLvlLbl val="0"/>
      </c:catAx>
      <c:valAx>
        <c:axId val="510092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4999398"/>
        <c:crosses val="autoZero"/>
        <c:crossBetween val="between"/>
      </c:valAx>
      <c:valAx>
        <c:axId val="2083804528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2083798768"/>
        <c:crosses val="max"/>
        <c:crossBetween val="between"/>
      </c:valAx>
      <c:catAx>
        <c:axId val="2083798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3804528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105 PI79</a:t>
            </a:r>
          </a:p>
        </c:rich>
      </c:tx>
      <c:layout>
        <c:manualLayout>
          <c:xMode val="edge"/>
          <c:yMode val="edge"/>
          <c:x val="0.30431117072236102"/>
          <c:y val="2.4811514736120598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76202337612602E-2"/>
          <c:y val="0.27251542152158997"/>
          <c:w val="0.91668902088522697"/>
          <c:h val="0.461274845784784"/>
        </c:manualLayout>
      </c:layout>
      <c:lineChart>
        <c:grouping val="standard"/>
        <c:varyColors val="0"/>
        <c:ser>
          <c:idx val="0"/>
          <c:order val="0"/>
          <c:tx>
            <c:strRef>
              <c:f>'105 PI79'!$Y$1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'105 PI79'!$X$2:$X$23</c:f>
              <c:strCache>
                <c:ptCount val="22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  <c:pt idx="20">
                  <c:v>16:00 a 16:29</c:v>
                </c:pt>
                <c:pt idx="21">
                  <c:v>16:29 a 16:59</c:v>
                </c:pt>
              </c:strCache>
            </c:strRef>
          </c:cat>
          <c:val>
            <c:numRef>
              <c:f>'105 PI79'!$Y$2:$Y$23</c:f>
              <c:numCache>
                <c:formatCode>General</c:formatCode>
                <c:ptCount val="22"/>
                <c:pt idx="0">
                  <c:v>0</c:v>
                </c:pt>
                <c:pt idx="1">
                  <c:v>750</c:v>
                </c:pt>
                <c:pt idx="2">
                  <c:v>1200</c:v>
                </c:pt>
                <c:pt idx="3">
                  <c:v>900</c:v>
                </c:pt>
                <c:pt idx="4">
                  <c:v>900</c:v>
                </c:pt>
                <c:pt idx="5">
                  <c:v>1050</c:v>
                </c:pt>
                <c:pt idx="6">
                  <c:v>990</c:v>
                </c:pt>
                <c:pt idx="7">
                  <c:v>840</c:v>
                </c:pt>
                <c:pt idx="8">
                  <c:v>1050</c:v>
                </c:pt>
                <c:pt idx="9">
                  <c:v>1200</c:v>
                </c:pt>
                <c:pt idx="10">
                  <c:v>900</c:v>
                </c:pt>
                <c:pt idx="11">
                  <c:v>1050</c:v>
                </c:pt>
                <c:pt idx="12">
                  <c:v>1050</c:v>
                </c:pt>
                <c:pt idx="13">
                  <c:v>900</c:v>
                </c:pt>
                <c:pt idx="14">
                  <c:v>750</c:v>
                </c:pt>
                <c:pt idx="15">
                  <c:v>600</c:v>
                </c:pt>
                <c:pt idx="16">
                  <c:v>750</c:v>
                </c:pt>
                <c:pt idx="17">
                  <c:v>750</c:v>
                </c:pt>
                <c:pt idx="18">
                  <c:v>750</c:v>
                </c:pt>
                <c:pt idx="19">
                  <c:v>600</c:v>
                </c:pt>
                <c:pt idx="20">
                  <c:v>900</c:v>
                </c:pt>
                <c:pt idx="21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C1-4BA4-9DC1-E4042B504D6A}"/>
            </c:ext>
          </c:extLst>
        </c:ser>
        <c:ser>
          <c:idx val="1"/>
          <c:order val="1"/>
          <c:tx>
            <c:strRef>
              <c:f>'105 PI79'!$Z$1</c:f>
              <c:strCache>
                <c:ptCount val="1"/>
                <c:pt idx="0">
                  <c:v>Ocupación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strRef>
              <c:f>'105 PI79'!$X$2:$X$23</c:f>
              <c:strCache>
                <c:ptCount val="22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  <c:pt idx="20">
                  <c:v>16:00 a 16:29</c:v>
                </c:pt>
                <c:pt idx="21">
                  <c:v>16:29 a 16:59</c:v>
                </c:pt>
              </c:strCache>
            </c:strRef>
          </c:cat>
          <c:val>
            <c:numRef>
              <c:f>'105 PI79'!$Z$2:$Z$23</c:f>
              <c:numCache>
                <c:formatCode>General</c:formatCode>
                <c:ptCount val="22"/>
                <c:pt idx="0">
                  <c:v>0</c:v>
                </c:pt>
                <c:pt idx="1">
                  <c:v>333</c:v>
                </c:pt>
                <c:pt idx="2">
                  <c:v>516</c:v>
                </c:pt>
                <c:pt idx="3">
                  <c:v>288.60000000000002</c:v>
                </c:pt>
                <c:pt idx="4">
                  <c:v>225.6</c:v>
                </c:pt>
                <c:pt idx="5">
                  <c:v>177.6</c:v>
                </c:pt>
                <c:pt idx="6">
                  <c:v>182.4</c:v>
                </c:pt>
                <c:pt idx="7">
                  <c:v>151.80000000000001</c:v>
                </c:pt>
                <c:pt idx="8">
                  <c:v>63</c:v>
                </c:pt>
                <c:pt idx="9">
                  <c:v>72</c:v>
                </c:pt>
                <c:pt idx="10">
                  <c:v>54</c:v>
                </c:pt>
                <c:pt idx="11">
                  <c:v>63</c:v>
                </c:pt>
                <c:pt idx="12">
                  <c:v>63</c:v>
                </c:pt>
                <c:pt idx="13">
                  <c:v>54</c:v>
                </c:pt>
                <c:pt idx="14">
                  <c:v>45</c:v>
                </c:pt>
                <c:pt idx="15">
                  <c:v>36</c:v>
                </c:pt>
                <c:pt idx="16">
                  <c:v>55.8</c:v>
                </c:pt>
                <c:pt idx="17">
                  <c:v>55.8</c:v>
                </c:pt>
                <c:pt idx="18">
                  <c:v>45</c:v>
                </c:pt>
                <c:pt idx="19">
                  <c:v>36</c:v>
                </c:pt>
                <c:pt idx="20">
                  <c:v>54</c:v>
                </c:pt>
                <c:pt idx="21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C1-4BA4-9DC1-E4042B504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4999398"/>
        <c:axId val="51009294"/>
      </c:lineChart>
      <c:lineChart>
        <c:grouping val="standard"/>
        <c:varyColors val="0"/>
        <c:ser>
          <c:idx val="2"/>
          <c:order val="2"/>
          <c:tx>
            <c:strRef>
              <c:f>'105 PI79'!$AA$1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'105 PI79'!$X$2:$X$23</c:f>
              <c:strCache>
                <c:ptCount val="22"/>
                <c:pt idx="0">
                  <c:v>06:00 a 06:29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  <c:pt idx="20">
                  <c:v>16:00 a 16:29</c:v>
                </c:pt>
                <c:pt idx="21">
                  <c:v>16:29 a 16:59</c:v>
                </c:pt>
              </c:strCache>
            </c:strRef>
          </c:cat>
          <c:val>
            <c:numRef>
              <c:f>'105 PI79'!$AA$2:$AA$23</c:f>
              <c:numCache>
                <c:formatCode>0\ %</c:formatCode>
                <c:ptCount val="22"/>
                <c:pt idx="0">
                  <c:v>0</c:v>
                </c:pt>
                <c:pt idx="1">
                  <c:v>0.44400000000000001</c:v>
                </c:pt>
                <c:pt idx="2">
                  <c:v>0.43</c:v>
                </c:pt>
                <c:pt idx="3">
                  <c:v>0.32066666666666671</c:v>
                </c:pt>
                <c:pt idx="4">
                  <c:v>0.25066666666666665</c:v>
                </c:pt>
                <c:pt idx="5">
                  <c:v>0.16914285714285715</c:v>
                </c:pt>
                <c:pt idx="6">
                  <c:v>0.18424242424242424</c:v>
                </c:pt>
                <c:pt idx="7">
                  <c:v>0.18071428571428572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7.4399999999999994E-2</c:v>
                </c:pt>
                <c:pt idx="17">
                  <c:v>7.4399999999999994E-2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C1-4BA4-9DC1-E4042B504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798768"/>
        <c:axId val="2083804528"/>
      </c:lineChart>
      <c:catAx>
        <c:axId val="9499939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1009294"/>
        <c:crosses val="autoZero"/>
        <c:auto val="1"/>
        <c:lblAlgn val="ctr"/>
        <c:lblOffset val="100"/>
        <c:noMultiLvlLbl val="0"/>
      </c:catAx>
      <c:valAx>
        <c:axId val="510092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4999398"/>
        <c:crosses val="autoZero"/>
        <c:crossBetween val="between"/>
      </c:valAx>
      <c:valAx>
        <c:axId val="2083804528"/>
        <c:scaling>
          <c:orientation val="minMax"/>
          <c:max val="1"/>
        </c:scaling>
        <c:delete val="0"/>
        <c:axPos val="r"/>
        <c:numFmt formatCode="0\ %" sourceLinked="1"/>
        <c:majorTickMark val="out"/>
        <c:minorTickMark val="none"/>
        <c:tickLblPos val="nextTo"/>
        <c:crossAx val="2083798768"/>
        <c:crosses val="max"/>
        <c:crossBetween val="between"/>
      </c:valAx>
      <c:catAx>
        <c:axId val="2083798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3804528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47997</xdr:colOff>
      <xdr:row>28</xdr:row>
      <xdr:rowOff>56029</xdr:rowOff>
    </xdr:from>
    <xdr:to>
      <xdr:col>20</xdr:col>
      <xdr:colOff>178102</xdr:colOff>
      <xdr:row>44</xdr:row>
      <xdr:rowOff>114977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190500</xdr:colOff>
      <xdr:row>28</xdr:row>
      <xdr:rowOff>78442</xdr:rowOff>
    </xdr:from>
    <xdr:to>
      <xdr:col>29</xdr:col>
      <xdr:colOff>304543</xdr:colOff>
      <xdr:row>44</xdr:row>
      <xdr:rowOff>143740</xdr:rowOff>
    </xdr:to>
    <xdr:graphicFrame macro="">
      <xdr:nvGraphicFramePr>
        <xdr:cNvPr id="5" name="Gráfico 2">
          <a:extLst>
            <a:ext uri="{FF2B5EF4-FFF2-40B4-BE49-F238E27FC236}">
              <a16:creationId xmlns:a16="http://schemas.microsoft.com/office/drawing/2014/main" id="{4F3C1DE4-138B-4295-ACA1-D2F9A82810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1"/>
  <sheetViews>
    <sheetView tabSelected="1" zoomScale="85" zoomScaleNormal="85" workbookViewId="0">
      <selection activeCell="L65" sqref="L65"/>
    </sheetView>
  </sheetViews>
  <sheetFormatPr baseColWidth="10" defaultColWidth="11.453125" defaultRowHeight="14.25" customHeight="1" x14ac:dyDescent="0.35"/>
  <cols>
    <col min="1" max="1" width="3.453125" customWidth="1"/>
    <col min="2" max="2" width="26.1796875" customWidth="1"/>
    <col min="3" max="3" width="13.1796875" customWidth="1"/>
    <col min="4" max="4" width="9.54296875" customWidth="1"/>
    <col min="5" max="5" width="9.81640625" customWidth="1"/>
    <col min="6" max="7" width="7.81640625" customWidth="1"/>
    <col min="8" max="8" width="9.453125" customWidth="1"/>
    <col min="9" max="9" width="10.453125" customWidth="1"/>
    <col min="10" max="12" width="15.54296875" customWidth="1"/>
    <col min="13" max="13" width="4.453125" customWidth="1"/>
    <col min="14" max="14" width="5.453125" customWidth="1"/>
    <col min="15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3" width="6.26953125" customWidth="1"/>
    <col min="24" max="24" width="12.54296875" customWidth="1"/>
  </cols>
  <sheetData>
    <row r="1" spans="1:27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O1" s="4" t="s">
        <v>11</v>
      </c>
      <c r="P1" s="4" t="s">
        <v>13</v>
      </c>
      <c r="Q1" s="4" t="s">
        <v>14</v>
      </c>
      <c r="R1" s="5">
        <v>1</v>
      </c>
      <c r="S1" s="4" t="s">
        <v>15</v>
      </c>
      <c r="T1" s="4" t="s">
        <v>16</v>
      </c>
      <c r="X1" s="6" t="s">
        <v>11</v>
      </c>
      <c r="Y1" s="6" t="s">
        <v>13</v>
      </c>
      <c r="Z1" s="6" t="s">
        <v>14</v>
      </c>
      <c r="AA1" s="6" t="s">
        <v>16</v>
      </c>
    </row>
    <row r="2" spans="1:27" ht="14.5" x14ac:dyDescent="0.35">
      <c r="A2">
        <v>1</v>
      </c>
      <c r="B2" s="7" t="s">
        <v>17</v>
      </c>
      <c r="C2" s="8">
        <v>45951</v>
      </c>
      <c r="D2" s="7">
        <v>105</v>
      </c>
      <c r="E2" s="7">
        <v>1</v>
      </c>
      <c r="F2" s="9">
        <v>0.29305555555555601</v>
      </c>
      <c r="G2" s="10">
        <f t="shared" ref="G2:G33" si="0">FLOOR(F2,"00:30")</f>
        <v>0.29166666666666663</v>
      </c>
      <c r="H2" s="7" t="s">
        <v>18</v>
      </c>
      <c r="I2" s="1" t="s">
        <v>19</v>
      </c>
      <c r="J2" s="7">
        <f>VLOOKUP(E2,Hoja1!E:F,2,FALSE())</f>
        <v>150</v>
      </c>
      <c r="K2" s="11">
        <f>VLOOKUP(I2,Hoja1!A:C,3,FALSE())</f>
        <v>78</v>
      </c>
      <c r="L2" s="12">
        <f t="shared" ref="L2:L33" si="1">K2/J2</f>
        <v>0.52</v>
      </c>
      <c r="N2" s="13">
        <v>0.25</v>
      </c>
      <c r="O2" s="7" t="s">
        <v>20</v>
      </c>
      <c r="P2" s="14">
        <f t="shared" ref="P2:P24" si="2">SUMIF(G:G,N2,J:J)</f>
        <v>0</v>
      </c>
      <c r="Q2" s="14">
        <f t="shared" ref="Q2:Q24" si="3">SUMIF(G:G,N2,K:K)</f>
        <v>0</v>
      </c>
      <c r="R2" s="12">
        <v>1</v>
      </c>
      <c r="S2" s="15">
        <v>0.85</v>
      </c>
      <c r="T2" s="15" t="e">
        <f t="shared" ref="T2:T24" si="4">Q2/P2</f>
        <v>#DIV/0!</v>
      </c>
      <c r="V2" s="13">
        <v>0.25</v>
      </c>
      <c r="W2" s="13">
        <v>0.27083333333333298</v>
      </c>
      <c r="X2" s="7" t="s">
        <v>20</v>
      </c>
      <c r="Y2" s="16">
        <f t="shared" ref="Y2:Y24" si="5">SUM(SUMIF($G$1:$G$125,W2,$J$1:$J$125),SUMIF($G$1:$G$125,V2,$J$1:$J$125))</f>
        <v>0</v>
      </c>
      <c r="Z2" s="16">
        <f t="shared" ref="Z2:Z24" si="6">SUM(SUMIF($G$1:$G$125,W2,$K$1:$K$125),SUMIF($G$1:$G$125,V2,$K$1:$K$125))</f>
        <v>0</v>
      </c>
      <c r="AA2" s="17" t="e">
        <f t="shared" ref="AA2:AA24" si="7">Z2/Y2</f>
        <v>#DIV/0!</v>
      </c>
    </row>
    <row r="3" spans="1:27" ht="14.5" x14ac:dyDescent="0.35">
      <c r="A3">
        <v>2</v>
      </c>
      <c r="B3" s="7" t="s">
        <v>17</v>
      </c>
      <c r="C3" s="8">
        <v>45951</v>
      </c>
      <c r="D3" s="7">
        <v>105</v>
      </c>
      <c r="E3" s="7">
        <v>1</v>
      </c>
      <c r="F3" s="9">
        <v>0.3</v>
      </c>
      <c r="G3" s="10">
        <f t="shared" si="0"/>
        <v>0.29166666666666663</v>
      </c>
      <c r="H3" s="7" t="s">
        <v>21</v>
      </c>
      <c r="I3" s="7" t="s">
        <v>22</v>
      </c>
      <c r="J3" s="7">
        <f>VLOOKUP(E3,Hoja1!E:F,2,FALSE())</f>
        <v>150</v>
      </c>
      <c r="K3" s="11">
        <f>VLOOKUP(I3,Hoja1!A:C,3,FALSE())</f>
        <v>84</v>
      </c>
      <c r="L3" s="12">
        <f t="shared" si="1"/>
        <v>0.56000000000000005</v>
      </c>
      <c r="N3" s="13">
        <v>0.27083333333333298</v>
      </c>
      <c r="O3" s="7" t="s">
        <v>23</v>
      </c>
      <c r="P3" s="14">
        <f t="shared" si="2"/>
        <v>0</v>
      </c>
      <c r="Q3" s="14">
        <f t="shared" si="3"/>
        <v>0</v>
      </c>
      <c r="R3" s="12">
        <v>1</v>
      </c>
      <c r="S3" s="15">
        <v>0.85</v>
      </c>
      <c r="T3" s="15" t="e">
        <f t="shared" si="4"/>
        <v>#DIV/0!</v>
      </c>
      <c r="V3" s="13">
        <v>0.27083333333333298</v>
      </c>
      <c r="W3" s="13">
        <v>0.29166666666666702</v>
      </c>
      <c r="X3" s="7" t="s">
        <v>23</v>
      </c>
      <c r="Y3" s="16">
        <f t="shared" si="5"/>
        <v>750</v>
      </c>
      <c r="Z3" s="16">
        <f t="shared" si="6"/>
        <v>333</v>
      </c>
      <c r="AA3" s="17">
        <f t="shared" si="7"/>
        <v>0.44400000000000001</v>
      </c>
    </row>
    <row r="4" spans="1:27" ht="14.5" x14ac:dyDescent="0.35">
      <c r="A4">
        <v>3</v>
      </c>
      <c r="B4" s="7" t="s">
        <v>17</v>
      </c>
      <c r="C4" s="8">
        <v>45951</v>
      </c>
      <c r="D4" s="7">
        <v>105</v>
      </c>
      <c r="E4" s="7">
        <v>1</v>
      </c>
      <c r="F4" s="9">
        <v>0.30416666666666697</v>
      </c>
      <c r="G4" s="10">
        <f t="shared" si="0"/>
        <v>0.29166666666666663</v>
      </c>
      <c r="H4" s="7" t="s">
        <v>24</v>
      </c>
      <c r="I4" s="7" t="s">
        <v>25</v>
      </c>
      <c r="J4" s="7">
        <f>VLOOKUP(E4,Hoja1!E:F,2,FALSE())</f>
        <v>150</v>
      </c>
      <c r="K4" s="11">
        <f>VLOOKUP(I4,Hoja1!A:C,3,FALSE())</f>
        <v>66</v>
      </c>
      <c r="L4" s="12">
        <f t="shared" si="1"/>
        <v>0.44</v>
      </c>
      <c r="N4" s="13">
        <v>0.29166666666666702</v>
      </c>
      <c r="O4" s="7" t="s">
        <v>26</v>
      </c>
      <c r="P4" s="14">
        <f t="shared" si="2"/>
        <v>750</v>
      </c>
      <c r="Q4" s="14">
        <f t="shared" si="3"/>
        <v>333</v>
      </c>
      <c r="R4" s="12">
        <v>1</v>
      </c>
      <c r="S4" s="15">
        <v>0.85</v>
      </c>
      <c r="T4" s="15">
        <f t="shared" si="4"/>
        <v>0.44400000000000001</v>
      </c>
      <c r="V4" s="13">
        <v>0.29166666666666702</v>
      </c>
      <c r="W4" s="13">
        <v>0.3125</v>
      </c>
      <c r="X4" s="7" t="s">
        <v>26</v>
      </c>
      <c r="Y4" s="16">
        <f t="shared" si="5"/>
        <v>1200</v>
      </c>
      <c r="Z4" s="16">
        <f t="shared" si="6"/>
        <v>516</v>
      </c>
      <c r="AA4" s="17">
        <f t="shared" si="7"/>
        <v>0.43</v>
      </c>
    </row>
    <row r="5" spans="1:27" ht="14.5" x14ac:dyDescent="0.35">
      <c r="A5">
        <v>4</v>
      </c>
      <c r="B5" s="7" t="s">
        <v>17</v>
      </c>
      <c r="C5" s="8">
        <v>45951</v>
      </c>
      <c r="D5" s="7">
        <v>105</v>
      </c>
      <c r="E5" s="7">
        <v>1</v>
      </c>
      <c r="F5" s="9">
        <v>0.30625000000000002</v>
      </c>
      <c r="G5" s="10">
        <f t="shared" si="0"/>
        <v>0.29166666666666663</v>
      </c>
      <c r="H5" s="7" t="s">
        <v>27</v>
      </c>
      <c r="I5" s="7">
        <v>2</v>
      </c>
      <c r="J5" s="7">
        <f>VLOOKUP(E5,Hoja1!E:F,2,FALSE())</f>
        <v>150</v>
      </c>
      <c r="K5" s="11">
        <f>VLOOKUP(I5,Hoja1!A:C,3,FALSE())</f>
        <v>27</v>
      </c>
      <c r="L5" s="12">
        <f t="shared" si="1"/>
        <v>0.18</v>
      </c>
      <c r="N5" s="13">
        <v>0.3125</v>
      </c>
      <c r="O5" s="7" t="s">
        <v>28</v>
      </c>
      <c r="P5" s="14">
        <f t="shared" si="2"/>
        <v>450</v>
      </c>
      <c r="Q5" s="14">
        <f t="shared" si="3"/>
        <v>183</v>
      </c>
      <c r="R5" s="12">
        <v>1</v>
      </c>
      <c r="S5" s="15">
        <v>0.85</v>
      </c>
      <c r="T5" s="15">
        <f t="shared" si="4"/>
        <v>0.40666666666666668</v>
      </c>
      <c r="V5" s="13">
        <v>0.3125</v>
      </c>
      <c r="W5" s="13">
        <v>0.33333333333333298</v>
      </c>
      <c r="X5" s="7" t="s">
        <v>28</v>
      </c>
      <c r="Y5" s="16">
        <f t="shared" si="5"/>
        <v>900</v>
      </c>
      <c r="Z5" s="16">
        <f t="shared" si="6"/>
        <v>288.60000000000002</v>
      </c>
      <c r="AA5" s="17">
        <f t="shared" si="7"/>
        <v>0.32066666666666671</v>
      </c>
    </row>
    <row r="6" spans="1:27" ht="14.5" x14ac:dyDescent="0.35">
      <c r="A6">
        <v>5</v>
      </c>
      <c r="B6" s="7" t="s">
        <v>17</v>
      </c>
      <c r="C6" s="8">
        <v>45951</v>
      </c>
      <c r="D6" s="7">
        <v>105</v>
      </c>
      <c r="E6" s="7">
        <v>1</v>
      </c>
      <c r="F6" s="9">
        <v>0.31111111111111101</v>
      </c>
      <c r="G6" s="10">
        <f t="shared" si="0"/>
        <v>0.29166666666666663</v>
      </c>
      <c r="H6" s="7" t="s">
        <v>29</v>
      </c>
      <c r="I6" s="7" t="s">
        <v>19</v>
      </c>
      <c r="J6" s="7">
        <f>VLOOKUP(E6,Hoja1!E:F,2,FALSE())</f>
        <v>150</v>
      </c>
      <c r="K6" s="11">
        <f>VLOOKUP(I6,Hoja1!A:C,3,FALSE())</f>
        <v>78</v>
      </c>
      <c r="L6" s="12">
        <f t="shared" si="1"/>
        <v>0.52</v>
      </c>
      <c r="N6" s="13">
        <v>0.33333333333333298</v>
      </c>
      <c r="O6" s="7" t="s">
        <v>30</v>
      </c>
      <c r="P6" s="14">
        <f t="shared" si="2"/>
        <v>450</v>
      </c>
      <c r="Q6" s="14">
        <f t="shared" si="3"/>
        <v>105.6</v>
      </c>
      <c r="R6" s="12">
        <v>1</v>
      </c>
      <c r="S6" s="15">
        <v>0.85</v>
      </c>
      <c r="T6" s="15">
        <f t="shared" si="4"/>
        <v>0.23466666666666666</v>
      </c>
      <c r="V6" s="13">
        <v>0.33333333333333298</v>
      </c>
      <c r="W6" s="13">
        <v>0.35416666666666702</v>
      </c>
      <c r="X6" s="7" t="s">
        <v>30</v>
      </c>
      <c r="Y6" s="16">
        <f t="shared" si="5"/>
        <v>900</v>
      </c>
      <c r="Z6" s="16">
        <f t="shared" si="6"/>
        <v>225.6</v>
      </c>
      <c r="AA6" s="17">
        <f t="shared" si="7"/>
        <v>0.25066666666666665</v>
      </c>
    </row>
    <row r="7" spans="1:27" ht="14.5" x14ac:dyDescent="0.35">
      <c r="A7">
        <v>6</v>
      </c>
      <c r="B7" s="7" t="s">
        <v>17</v>
      </c>
      <c r="C7" s="8">
        <v>45951</v>
      </c>
      <c r="D7" s="7">
        <v>105</v>
      </c>
      <c r="E7" s="7">
        <v>1</v>
      </c>
      <c r="F7" s="9">
        <v>0.31597222222222199</v>
      </c>
      <c r="G7" s="10">
        <f t="shared" si="0"/>
        <v>0.3125</v>
      </c>
      <c r="H7" s="7" t="s">
        <v>31</v>
      </c>
      <c r="I7" s="7" t="s">
        <v>19</v>
      </c>
      <c r="J7" s="7">
        <f>VLOOKUP(E7,Hoja1!E:F,2,FALSE())</f>
        <v>150</v>
      </c>
      <c r="K7" s="11">
        <f>VLOOKUP(I7,Hoja1!A:C,3,FALSE())</f>
        <v>78</v>
      </c>
      <c r="L7" s="12">
        <f t="shared" si="1"/>
        <v>0.52</v>
      </c>
      <c r="N7" s="13">
        <v>0.35416666666666702</v>
      </c>
      <c r="O7" s="7" t="s">
        <v>32</v>
      </c>
      <c r="P7" s="14">
        <f t="shared" si="2"/>
        <v>450</v>
      </c>
      <c r="Q7" s="14">
        <f t="shared" si="3"/>
        <v>120</v>
      </c>
      <c r="R7" s="12">
        <v>1</v>
      </c>
      <c r="S7" s="15">
        <v>0.85</v>
      </c>
      <c r="T7" s="15">
        <f t="shared" si="4"/>
        <v>0.26666666666666666</v>
      </c>
      <c r="V7" s="13">
        <v>0.35416666666666702</v>
      </c>
      <c r="W7" s="13">
        <v>0.375</v>
      </c>
      <c r="X7" s="7" t="s">
        <v>32</v>
      </c>
      <c r="Y7" s="16">
        <f t="shared" si="5"/>
        <v>1050</v>
      </c>
      <c r="Z7" s="16">
        <f t="shared" si="6"/>
        <v>177.6</v>
      </c>
      <c r="AA7" s="17">
        <f t="shared" si="7"/>
        <v>0.16914285714285715</v>
      </c>
    </row>
    <row r="8" spans="1:27" ht="14.5" x14ac:dyDescent="0.35">
      <c r="A8">
        <v>7</v>
      </c>
      <c r="B8" s="7" t="s">
        <v>17</v>
      </c>
      <c r="C8" s="8">
        <v>45951</v>
      </c>
      <c r="D8" s="7">
        <v>105</v>
      </c>
      <c r="E8" s="7">
        <v>1</v>
      </c>
      <c r="F8" s="9">
        <v>0.31666666666666698</v>
      </c>
      <c r="G8" s="10">
        <f t="shared" si="0"/>
        <v>0.3125</v>
      </c>
      <c r="H8" s="7" t="s">
        <v>33</v>
      </c>
      <c r="I8" s="7">
        <v>2</v>
      </c>
      <c r="J8" s="7">
        <f>VLOOKUP(E8,Hoja1!E:F,2,FALSE())</f>
        <v>150</v>
      </c>
      <c r="K8" s="11">
        <f>VLOOKUP(I8,Hoja1!A:C,3,FALSE())</f>
        <v>27</v>
      </c>
      <c r="L8" s="12">
        <f t="shared" si="1"/>
        <v>0.18</v>
      </c>
      <c r="N8" s="13">
        <v>0.375</v>
      </c>
      <c r="O8" s="7" t="s">
        <v>34</v>
      </c>
      <c r="P8" s="14">
        <f t="shared" si="2"/>
        <v>600</v>
      </c>
      <c r="Q8" s="14">
        <f t="shared" si="3"/>
        <v>57.6</v>
      </c>
      <c r="R8" s="12">
        <v>1</v>
      </c>
      <c r="S8" s="15">
        <v>0.85</v>
      </c>
      <c r="T8" s="15">
        <f t="shared" si="4"/>
        <v>9.6000000000000002E-2</v>
      </c>
      <c r="V8" s="13">
        <v>0.375</v>
      </c>
      <c r="W8" s="13">
        <v>0.39583333333333298</v>
      </c>
      <c r="X8" s="7" t="s">
        <v>34</v>
      </c>
      <c r="Y8" s="16">
        <f t="shared" si="5"/>
        <v>990</v>
      </c>
      <c r="Z8" s="16">
        <f t="shared" si="6"/>
        <v>182.4</v>
      </c>
      <c r="AA8" s="17">
        <f t="shared" si="7"/>
        <v>0.18424242424242424</v>
      </c>
    </row>
    <row r="9" spans="1:27" ht="14.5" x14ac:dyDescent="0.35">
      <c r="A9">
        <v>8</v>
      </c>
      <c r="B9" s="7" t="s">
        <v>17</v>
      </c>
      <c r="C9" s="8">
        <v>45951</v>
      </c>
      <c r="D9" s="7">
        <v>105</v>
      </c>
      <c r="E9" s="7">
        <v>1</v>
      </c>
      <c r="F9" s="9">
        <v>0.33194444444444399</v>
      </c>
      <c r="G9" s="10">
        <f t="shared" si="0"/>
        <v>0.3125</v>
      </c>
      <c r="H9" s="7" t="s">
        <v>35</v>
      </c>
      <c r="I9" s="7" t="s">
        <v>19</v>
      </c>
      <c r="J9" s="7">
        <f>VLOOKUP(E9,Hoja1!E:F,2,FALSE())</f>
        <v>150</v>
      </c>
      <c r="K9" s="11">
        <f>VLOOKUP(I9,Hoja1!A:C,3,FALSE())</f>
        <v>78</v>
      </c>
      <c r="L9" s="12">
        <f t="shared" si="1"/>
        <v>0.52</v>
      </c>
      <c r="N9" s="13">
        <v>0.39583333333333298</v>
      </c>
      <c r="O9" s="7" t="s">
        <v>36</v>
      </c>
      <c r="P9" s="14">
        <f t="shared" si="2"/>
        <v>390</v>
      </c>
      <c r="Q9" s="14">
        <f t="shared" si="3"/>
        <v>124.8</v>
      </c>
      <c r="R9" s="12">
        <v>1</v>
      </c>
      <c r="S9" s="15">
        <v>0.85</v>
      </c>
      <c r="T9" s="15">
        <f t="shared" si="4"/>
        <v>0.32</v>
      </c>
      <c r="V9" s="13">
        <v>0.39583333333333298</v>
      </c>
      <c r="W9" s="13">
        <v>0.41666666666666702</v>
      </c>
      <c r="X9" s="7" t="s">
        <v>36</v>
      </c>
      <c r="Y9" s="16">
        <f t="shared" si="5"/>
        <v>840</v>
      </c>
      <c r="Z9" s="16">
        <f t="shared" si="6"/>
        <v>151.80000000000001</v>
      </c>
      <c r="AA9" s="17">
        <f t="shared" si="7"/>
        <v>0.18071428571428572</v>
      </c>
    </row>
    <row r="10" spans="1:27" ht="14.5" x14ac:dyDescent="0.35">
      <c r="A10">
        <v>9</v>
      </c>
      <c r="B10" s="7" t="s">
        <v>17</v>
      </c>
      <c r="C10" s="8">
        <v>45951</v>
      </c>
      <c r="D10" s="7">
        <v>105</v>
      </c>
      <c r="E10" s="7">
        <v>1</v>
      </c>
      <c r="F10" s="9">
        <v>0.34097222222222201</v>
      </c>
      <c r="G10" s="10">
        <f t="shared" si="0"/>
        <v>0.33333333333333331</v>
      </c>
      <c r="H10" s="7" t="s">
        <v>37</v>
      </c>
      <c r="I10" s="7" t="s">
        <v>25</v>
      </c>
      <c r="J10" s="7">
        <f>VLOOKUP(E10,Hoja1!E:F,2,FALSE())</f>
        <v>150</v>
      </c>
      <c r="K10" s="11">
        <f>VLOOKUP(I10,Hoja1!A:C,3,FALSE())</f>
        <v>66</v>
      </c>
      <c r="L10" s="12">
        <f t="shared" si="1"/>
        <v>0.44</v>
      </c>
      <c r="N10" s="13">
        <v>0.41666666666666702</v>
      </c>
      <c r="O10" s="7" t="s">
        <v>38</v>
      </c>
      <c r="P10" s="14">
        <f t="shared" si="2"/>
        <v>450</v>
      </c>
      <c r="Q10" s="14">
        <f t="shared" si="3"/>
        <v>27</v>
      </c>
      <c r="R10" s="12">
        <v>1</v>
      </c>
      <c r="S10" s="15">
        <v>0.85</v>
      </c>
      <c r="T10" s="15">
        <f t="shared" si="4"/>
        <v>0.06</v>
      </c>
      <c r="V10" s="13">
        <v>0.41666666666666702</v>
      </c>
      <c r="W10" s="13">
        <v>0.4375</v>
      </c>
      <c r="X10" s="7" t="s">
        <v>38</v>
      </c>
      <c r="Y10" s="16">
        <f t="shared" si="5"/>
        <v>1050</v>
      </c>
      <c r="Z10" s="16">
        <f t="shared" si="6"/>
        <v>63</v>
      </c>
      <c r="AA10" s="17">
        <f t="shared" si="7"/>
        <v>0.06</v>
      </c>
    </row>
    <row r="11" spans="1:27" ht="14.5" x14ac:dyDescent="0.35">
      <c r="A11">
        <v>10</v>
      </c>
      <c r="B11" s="7" t="s">
        <v>17</v>
      </c>
      <c r="C11" s="8">
        <v>45951</v>
      </c>
      <c r="D11" s="7">
        <v>105</v>
      </c>
      <c r="E11" s="7">
        <v>1</v>
      </c>
      <c r="F11" s="9">
        <v>0.34791666666666698</v>
      </c>
      <c r="G11" s="10">
        <f t="shared" si="0"/>
        <v>0.33333333333333331</v>
      </c>
      <c r="H11" s="7" t="s">
        <v>39</v>
      </c>
      <c r="I11" s="7" t="s">
        <v>40</v>
      </c>
      <c r="J11" s="7">
        <f>VLOOKUP(E11,Hoja1!E:F,2,FALSE())</f>
        <v>150</v>
      </c>
      <c r="K11" s="11">
        <f>VLOOKUP(I11,Hoja1!A:C,3,FALSE())</f>
        <v>19.8</v>
      </c>
      <c r="L11" s="12">
        <f t="shared" si="1"/>
        <v>0.13200000000000001</v>
      </c>
      <c r="N11" s="13">
        <v>0.4375</v>
      </c>
      <c r="O11" s="7" t="s">
        <v>41</v>
      </c>
      <c r="P11" s="14">
        <f t="shared" si="2"/>
        <v>600</v>
      </c>
      <c r="Q11" s="14">
        <f t="shared" si="3"/>
        <v>36</v>
      </c>
      <c r="R11" s="12">
        <v>1</v>
      </c>
      <c r="S11" s="15">
        <v>0.85</v>
      </c>
      <c r="T11" s="15">
        <f t="shared" si="4"/>
        <v>0.06</v>
      </c>
      <c r="V11" s="13">
        <v>0.4375</v>
      </c>
      <c r="W11" s="13">
        <v>0.45833333333333298</v>
      </c>
      <c r="X11" s="7" t="s">
        <v>41</v>
      </c>
      <c r="Y11" s="16">
        <f t="shared" si="5"/>
        <v>1200</v>
      </c>
      <c r="Z11" s="16">
        <f t="shared" si="6"/>
        <v>72</v>
      </c>
      <c r="AA11" s="17">
        <f t="shared" si="7"/>
        <v>0.06</v>
      </c>
    </row>
    <row r="12" spans="1:27" ht="14.5" x14ac:dyDescent="0.35">
      <c r="A12">
        <v>11</v>
      </c>
      <c r="B12" s="7" t="s">
        <v>17</v>
      </c>
      <c r="C12" s="8">
        <v>45951</v>
      </c>
      <c r="D12" s="7">
        <v>105</v>
      </c>
      <c r="E12" s="7">
        <v>1</v>
      </c>
      <c r="F12" s="9">
        <v>0.34791666666666698</v>
      </c>
      <c r="G12" s="10">
        <f t="shared" si="0"/>
        <v>0.33333333333333331</v>
      </c>
      <c r="H12" s="7" t="s">
        <v>42</v>
      </c>
      <c r="I12" s="7" t="s">
        <v>40</v>
      </c>
      <c r="J12" s="7">
        <f>VLOOKUP(E12,Hoja1!E:F,2,FALSE())</f>
        <v>150</v>
      </c>
      <c r="K12" s="11">
        <f>VLOOKUP(I12,Hoja1!A:C,3,FALSE())</f>
        <v>19.8</v>
      </c>
      <c r="L12" s="12">
        <f t="shared" si="1"/>
        <v>0.13200000000000001</v>
      </c>
      <c r="N12" s="13">
        <v>0.45833333333333298</v>
      </c>
      <c r="O12" s="7" t="s">
        <v>43</v>
      </c>
      <c r="P12" s="14">
        <f t="shared" si="2"/>
        <v>600</v>
      </c>
      <c r="Q12" s="14">
        <f t="shared" si="3"/>
        <v>36</v>
      </c>
      <c r="R12" s="12">
        <v>1</v>
      </c>
      <c r="S12" s="15">
        <v>0.85</v>
      </c>
      <c r="T12" s="15">
        <f t="shared" si="4"/>
        <v>0.06</v>
      </c>
      <c r="V12" s="13">
        <v>0.45833333333333298</v>
      </c>
      <c r="W12" s="13">
        <v>0.47916666666666702</v>
      </c>
      <c r="X12" s="7" t="s">
        <v>43</v>
      </c>
      <c r="Y12" s="16">
        <f t="shared" si="5"/>
        <v>900</v>
      </c>
      <c r="Z12" s="16">
        <f t="shared" si="6"/>
        <v>54</v>
      </c>
      <c r="AA12" s="17">
        <f t="shared" si="7"/>
        <v>0.06</v>
      </c>
    </row>
    <row r="13" spans="1:27" ht="14.5" x14ac:dyDescent="0.35">
      <c r="A13">
        <v>12</v>
      </c>
      <c r="B13" s="7" t="s">
        <v>17</v>
      </c>
      <c r="C13" s="8">
        <v>45951</v>
      </c>
      <c r="D13" s="7">
        <v>105</v>
      </c>
      <c r="E13" s="7">
        <v>1</v>
      </c>
      <c r="F13" s="9">
        <v>0.35763888888888901</v>
      </c>
      <c r="G13" s="10">
        <f t="shared" si="0"/>
        <v>0.35416666666666663</v>
      </c>
      <c r="H13" s="7" t="s">
        <v>44</v>
      </c>
      <c r="I13" s="7" t="s">
        <v>25</v>
      </c>
      <c r="J13" s="7">
        <f>VLOOKUP(E13,Hoja1!E:F,2,FALSE())</f>
        <v>150</v>
      </c>
      <c r="K13" s="11">
        <f>VLOOKUP(I13,Hoja1!A:C,3,FALSE())</f>
        <v>66</v>
      </c>
      <c r="L13" s="12">
        <f t="shared" si="1"/>
        <v>0.44</v>
      </c>
      <c r="N13" s="13">
        <v>0.47916666666666702</v>
      </c>
      <c r="O13" s="7" t="s">
        <v>45</v>
      </c>
      <c r="P13" s="14">
        <f t="shared" si="2"/>
        <v>300</v>
      </c>
      <c r="Q13" s="14">
        <f t="shared" si="3"/>
        <v>18</v>
      </c>
      <c r="R13" s="12">
        <v>1</v>
      </c>
      <c r="S13" s="15">
        <v>0.85</v>
      </c>
      <c r="T13" s="15">
        <f t="shared" si="4"/>
        <v>0.06</v>
      </c>
      <c r="V13" s="13">
        <v>0.47916666666666702</v>
      </c>
      <c r="W13" s="13">
        <v>0.5</v>
      </c>
      <c r="X13" s="7" t="s">
        <v>45</v>
      </c>
      <c r="Y13" s="16">
        <f t="shared" si="5"/>
        <v>1050</v>
      </c>
      <c r="Z13" s="16">
        <f t="shared" si="6"/>
        <v>63</v>
      </c>
      <c r="AA13" s="17">
        <f t="shared" si="7"/>
        <v>0.06</v>
      </c>
    </row>
    <row r="14" spans="1:27" ht="14.5" x14ac:dyDescent="0.35">
      <c r="A14">
        <v>13</v>
      </c>
      <c r="B14" s="7" t="s">
        <v>17</v>
      </c>
      <c r="C14" s="8">
        <v>45951</v>
      </c>
      <c r="D14" s="7">
        <v>105</v>
      </c>
      <c r="E14" s="7">
        <v>1</v>
      </c>
      <c r="F14" s="9">
        <v>0.36180555555555599</v>
      </c>
      <c r="G14" s="10">
        <f t="shared" si="0"/>
        <v>0.35416666666666663</v>
      </c>
      <c r="H14" s="7" t="s">
        <v>46</v>
      </c>
      <c r="I14" s="7">
        <v>2</v>
      </c>
      <c r="J14" s="7">
        <f>VLOOKUP(E14,Hoja1!E:F,2,FALSE())</f>
        <v>150</v>
      </c>
      <c r="K14" s="11">
        <f>VLOOKUP(I14,Hoja1!A:C,3,FALSE())</f>
        <v>27</v>
      </c>
      <c r="L14" s="12">
        <f t="shared" si="1"/>
        <v>0.18</v>
      </c>
      <c r="N14" s="13">
        <v>0.5</v>
      </c>
      <c r="O14" s="18" t="s">
        <v>47</v>
      </c>
      <c r="P14" s="14">
        <f t="shared" si="2"/>
        <v>750</v>
      </c>
      <c r="Q14" s="14">
        <f t="shared" si="3"/>
        <v>45</v>
      </c>
      <c r="R14" s="12">
        <v>1</v>
      </c>
      <c r="S14" s="15">
        <v>0.85</v>
      </c>
      <c r="T14" s="15">
        <f t="shared" si="4"/>
        <v>0.06</v>
      </c>
      <c r="V14" s="13">
        <v>0.5</v>
      </c>
      <c r="W14" s="13">
        <v>0.52083333333333304</v>
      </c>
      <c r="X14" s="18" t="s">
        <v>47</v>
      </c>
      <c r="Y14" s="16">
        <f t="shared" si="5"/>
        <v>1050</v>
      </c>
      <c r="Z14" s="16">
        <f t="shared" si="6"/>
        <v>63</v>
      </c>
      <c r="AA14" s="17">
        <f t="shared" si="7"/>
        <v>0.06</v>
      </c>
    </row>
    <row r="15" spans="1:27" ht="14.5" x14ac:dyDescent="0.35">
      <c r="A15">
        <v>14</v>
      </c>
      <c r="B15" s="7" t="s">
        <v>17</v>
      </c>
      <c r="C15" s="8">
        <v>45951</v>
      </c>
      <c r="D15" s="7">
        <v>105</v>
      </c>
      <c r="E15" s="7">
        <v>1</v>
      </c>
      <c r="F15" s="9">
        <v>0.374305555555556</v>
      </c>
      <c r="G15" s="10">
        <f t="shared" si="0"/>
        <v>0.35416666666666663</v>
      </c>
      <c r="H15" s="7" t="s">
        <v>48</v>
      </c>
      <c r="I15" s="7">
        <v>2</v>
      </c>
      <c r="J15" s="7">
        <f>VLOOKUP(E15,Hoja1!E:F,2,FALSE())</f>
        <v>150</v>
      </c>
      <c r="K15" s="11">
        <f>VLOOKUP(I15,Hoja1!A:C,3,FALSE())</f>
        <v>27</v>
      </c>
      <c r="L15" s="12">
        <f t="shared" si="1"/>
        <v>0.18</v>
      </c>
      <c r="N15" s="13">
        <v>0.52083333333333304</v>
      </c>
      <c r="O15" s="18" t="s">
        <v>49</v>
      </c>
      <c r="P15" s="14">
        <f t="shared" si="2"/>
        <v>300</v>
      </c>
      <c r="Q15" s="14">
        <f t="shared" si="3"/>
        <v>18</v>
      </c>
      <c r="R15" s="12">
        <v>1</v>
      </c>
      <c r="S15" s="15">
        <v>0.85</v>
      </c>
      <c r="T15" s="15">
        <f t="shared" si="4"/>
        <v>0.06</v>
      </c>
      <c r="V15" s="13">
        <v>0.52083333333333304</v>
      </c>
      <c r="W15" s="13">
        <v>0.54166666666666696</v>
      </c>
      <c r="X15" s="18" t="s">
        <v>49</v>
      </c>
      <c r="Y15" s="16">
        <f t="shared" si="5"/>
        <v>900</v>
      </c>
      <c r="Z15" s="16">
        <f t="shared" si="6"/>
        <v>54</v>
      </c>
      <c r="AA15" s="17">
        <f t="shared" si="7"/>
        <v>0.06</v>
      </c>
    </row>
    <row r="16" spans="1:27" ht="14.5" x14ac:dyDescent="0.35">
      <c r="A16">
        <v>15</v>
      </c>
      <c r="B16" s="7" t="s">
        <v>17</v>
      </c>
      <c r="C16" s="8">
        <v>45951</v>
      </c>
      <c r="D16" s="7">
        <v>105</v>
      </c>
      <c r="E16" s="7">
        <v>1</v>
      </c>
      <c r="F16" s="9">
        <v>0.375</v>
      </c>
      <c r="G16" s="10">
        <f t="shared" si="0"/>
        <v>0.375</v>
      </c>
      <c r="H16" s="7" t="s">
        <v>50</v>
      </c>
      <c r="I16" s="7" t="s">
        <v>40</v>
      </c>
      <c r="J16" s="7">
        <f>VLOOKUP(E16,Hoja1!E:F,2,FALSE())</f>
        <v>150</v>
      </c>
      <c r="K16" s="11">
        <f>VLOOKUP(I16,Hoja1!A:C,3,FALSE())</f>
        <v>19.8</v>
      </c>
      <c r="L16" s="12">
        <f t="shared" si="1"/>
        <v>0.13200000000000001</v>
      </c>
      <c r="N16" s="13">
        <v>0.54166666666666696</v>
      </c>
      <c r="O16" s="18" t="s">
        <v>51</v>
      </c>
      <c r="P16" s="14">
        <f t="shared" si="2"/>
        <v>600</v>
      </c>
      <c r="Q16" s="14">
        <f t="shared" si="3"/>
        <v>36</v>
      </c>
      <c r="R16" s="12">
        <v>1</v>
      </c>
      <c r="S16" s="15">
        <v>0.85</v>
      </c>
      <c r="T16" s="15">
        <f t="shared" si="4"/>
        <v>0.06</v>
      </c>
      <c r="V16" s="13">
        <v>0.54166666666666696</v>
      </c>
      <c r="W16" s="13">
        <v>0.5625</v>
      </c>
      <c r="X16" s="18" t="s">
        <v>51</v>
      </c>
      <c r="Y16" s="16">
        <f t="shared" si="5"/>
        <v>750</v>
      </c>
      <c r="Z16" s="16">
        <f t="shared" si="6"/>
        <v>45</v>
      </c>
      <c r="AA16" s="17">
        <f t="shared" si="7"/>
        <v>0.06</v>
      </c>
    </row>
    <row r="17" spans="1:27" ht="14.5" x14ac:dyDescent="0.35">
      <c r="A17">
        <v>16</v>
      </c>
      <c r="B17" s="7" t="s">
        <v>17</v>
      </c>
      <c r="C17" s="8">
        <v>45951</v>
      </c>
      <c r="D17" s="7">
        <v>105</v>
      </c>
      <c r="E17" s="7">
        <v>1</v>
      </c>
      <c r="F17" s="9">
        <v>0.38124999999999998</v>
      </c>
      <c r="G17" s="10">
        <f t="shared" si="0"/>
        <v>0.375</v>
      </c>
      <c r="H17" s="7" t="s">
        <v>52</v>
      </c>
      <c r="I17" s="7" t="s">
        <v>40</v>
      </c>
      <c r="J17" s="7">
        <f>VLOOKUP(E17,Hoja1!E:F,2,FALSE())</f>
        <v>150</v>
      </c>
      <c r="K17" s="11">
        <f>VLOOKUP(I17,Hoja1!A:C,3,FALSE())</f>
        <v>19.8</v>
      </c>
      <c r="L17" s="12">
        <f t="shared" si="1"/>
        <v>0.13200000000000001</v>
      </c>
      <c r="N17" s="13">
        <v>0.5625</v>
      </c>
      <c r="O17" s="18" t="s">
        <v>53</v>
      </c>
      <c r="P17" s="14">
        <f t="shared" si="2"/>
        <v>150</v>
      </c>
      <c r="Q17" s="14">
        <f t="shared" si="3"/>
        <v>9</v>
      </c>
      <c r="R17" s="12">
        <v>1</v>
      </c>
      <c r="S17" s="15">
        <v>0.85</v>
      </c>
      <c r="T17" s="15">
        <f t="shared" si="4"/>
        <v>0.06</v>
      </c>
      <c r="V17" s="13">
        <v>0.5625</v>
      </c>
      <c r="W17" s="13">
        <v>0.58333333333333304</v>
      </c>
      <c r="X17" s="18" t="s">
        <v>53</v>
      </c>
      <c r="Y17" s="16">
        <f t="shared" si="5"/>
        <v>600</v>
      </c>
      <c r="Z17" s="16">
        <f t="shared" si="6"/>
        <v>36</v>
      </c>
      <c r="AA17" s="17">
        <f t="shared" si="7"/>
        <v>0.06</v>
      </c>
    </row>
    <row r="18" spans="1:27" ht="14.5" x14ac:dyDescent="0.35">
      <c r="A18">
        <v>17</v>
      </c>
      <c r="B18" s="7" t="s">
        <v>17</v>
      </c>
      <c r="C18" s="8">
        <v>45951</v>
      </c>
      <c r="D18" s="7">
        <v>105</v>
      </c>
      <c r="E18" s="7">
        <v>1</v>
      </c>
      <c r="F18" s="9">
        <v>0.38402777777777802</v>
      </c>
      <c r="G18" s="10">
        <f t="shared" si="0"/>
        <v>0.375</v>
      </c>
      <c r="H18" s="7" t="s">
        <v>54</v>
      </c>
      <c r="I18" s="7" t="s">
        <v>55</v>
      </c>
      <c r="J18" s="7">
        <f>VLOOKUP(E18,Hoja1!E:F,2,FALSE())</f>
        <v>150</v>
      </c>
      <c r="K18" s="11">
        <f>VLOOKUP(I18,Hoja1!A:C,3,FALSE())</f>
        <v>9</v>
      </c>
      <c r="L18" s="12">
        <f t="shared" si="1"/>
        <v>0.06</v>
      </c>
      <c r="N18" s="13">
        <v>0.58333333333333304</v>
      </c>
      <c r="O18" s="18" t="s">
        <v>56</v>
      </c>
      <c r="P18" s="14">
        <f t="shared" si="2"/>
        <v>450</v>
      </c>
      <c r="Q18" s="14">
        <f t="shared" si="3"/>
        <v>27</v>
      </c>
      <c r="R18" s="12">
        <v>1</v>
      </c>
      <c r="S18" s="15">
        <v>0.85</v>
      </c>
      <c r="T18" s="15">
        <f t="shared" si="4"/>
        <v>0.06</v>
      </c>
      <c r="V18" s="13">
        <v>0.58333333333333304</v>
      </c>
      <c r="W18" s="13">
        <v>0.60416666666666696</v>
      </c>
      <c r="X18" s="18" t="s">
        <v>56</v>
      </c>
      <c r="Y18" s="16">
        <f t="shared" si="5"/>
        <v>750</v>
      </c>
      <c r="Z18" s="16">
        <f t="shared" si="6"/>
        <v>55.8</v>
      </c>
      <c r="AA18" s="17">
        <f t="shared" si="7"/>
        <v>7.4399999999999994E-2</v>
      </c>
    </row>
    <row r="19" spans="1:27" ht="14.5" x14ac:dyDescent="0.35">
      <c r="A19">
        <v>18</v>
      </c>
      <c r="B19" s="7" t="s">
        <v>17</v>
      </c>
      <c r="C19" s="8">
        <v>45951</v>
      </c>
      <c r="D19" s="7">
        <v>105</v>
      </c>
      <c r="E19" s="7">
        <v>1</v>
      </c>
      <c r="F19" s="9">
        <v>0.38680555555555601</v>
      </c>
      <c r="G19" s="10">
        <f t="shared" si="0"/>
        <v>0.375</v>
      </c>
      <c r="H19" s="7" t="s">
        <v>57</v>
      </c>
      <c r="I19" s="7" t="s">
        <v>55</v>
      </c>
      <c r="J19" s="7">
        <f>VLOOKUP(E19,Hoja1!E:F,2,FALSE())</f>
        <v>150</v>
      </c>
      <c r="K19" s="11">
        <f>VLOOKUP(I19,Hoja1!A:C,3,FALSE())</f>
        <v>9</v>
      </c>
      <c r="L19" s="12">
        <f t="shared" si="1"/>
        <v>0.06</v>
      </c>
      <c r="N19" s="13">
        <v>0.60416666666666696</v>
      </c>
      <c r="O19" s="18" t="s">
        <v>58</v>
      </c>
      <c r="P19" s="14">
        <f t="shared" si="2"/>
        <v>300</v>
      </c>
      <c r="Q19" s="14">
        <f t="shared" si="3"/>
        <v>28.8</v>
      </c>
      <c r="R19" s="12">
        <v>1</v>
      </c>
      <c r="S19" s="15">
        <v>0.85</v>
      </c>
      <c r="T19" s="15">
        <f t="shared" si="4"/>
        <v>9.6000000000000002E-2</v>
      </c>
      <c r="V19" s="13">
        <v>0.60416666666666696</v>
      </c>
      <c r="W19" s="13">
        <v>0.625</v>
      </c>
      <c r="X19" s="18" t="s">
        <v>58</v>
      </c>
      <c r="Y19" s="16">
        <f t="shared" si="5"/>
        <v>750</v>
      </c>
      <c r="Z19" s="16">
        <f t="shared" si="6"/>
        <v>55.8</v>
      </c>
      <c r="AA19" s="17">
        <f t="shared" si="7"/>
        <v>7.4399999999999994E-2</v>
      </c>
    </row>
    <row r="20" spans="1:27" ht="14.5" x14ac:dyDescent="0.35">
      <c r="A20">
        <v>19</v>
      </c>
      <c r="B20" s="7" t="s">
        <v>17</v>
      </c>
      <c r="C20" s="8">
        <v>45951</v>
      </c>
      <c r="D20" s="7">
        <v>105</v>
      </c>
      <c r="E20" s="7">
        <v>1</v>
      </c>
      <c r="F20" s="9">
        <v>0.39722222222222198</v>
      </c>
      <c r="G20" s="10">
        <f t="shared" si="0"/>
        <v>0.39583333333333331</v>
      </c>
      <c r="H20" s="7" t="s">
        <v>59</v>
      </c>
      <c r="I20" s="7" t="s">
        <v>19</v>
      </c>
      <c r="J20" s="7">
        <f>VLOOKUP(E20,Hoja1!E:F,2,FALSE())</f>
        <v>150</v>
      </c>
      <c r="K20" s="11">
        <f>VLOOKUP(I20,Hoja1!A:C,3,FALSE())</f>
        <v>78</v>
      </c>
      <c r="L20" s="12">
        <f t="shared" si="1"/>
        <v>0.52</v>
      </c>
      <c r="N20" s="13">
        <v>0.625</v>
      </c>
      <c r="O20" s="18" t="s">
        <v>60</v>
      </c>
      <c r="P20" s="14">
        <f t="shared" si="2"/>
        <v>450</v>
      </c>
      <c r="Q20" s="14">
        <f t="shared" si="3"/>
        <v>27</v>
      </c>
      <c r="R20" s="12">
        <v>1</v>
      </c>
      <c r="S20" s="15">
        <v>0.85</v>
      </c>
      <c r="T20" s="15">
        <f t="shared" si="4"/>
        <v>0.06</v>
      </c>
      <c r="V20" s="13">
        <v>0.625</v>
      </c>
      <c r="W20" s="13">
        <v>0.64583333333333304</v>
      </c>
      <c r="X20" s="18" t="s">
        <v>60</v>
      </c>
      <c r="Y20" s="16">
        <f t="shared" si="5"/>
        <v>750</v>
      </c>
      <c r="Z20" s="16">
        <f t="shared" si="6"/>
        <v>45</v>
      </c>
      <c r="AA20" s="17">
        <f t="shared" si="7"/>
        <v>0.06</v>
      </c>
    </row>
    <row r="21" spans="1:27" ht="14.5" x14ac:dyDescent="0.35">
      <c r="A21">
        <v>20</v>
      </c>
      <c r="B21" s="7" t="s">
        <v>17</v>
      </c>
      <c r="C21" s="8">
        <v>45951</v>
      </c>
      <c r="D21" s="7">
        <v>105</v>
      </c>
      <c r="E21" s="7">
        <v>6</v>
      </c>
      <c r="F21" s="9">
        <v>0.40277777777777801</v>
      </c>
      <c r="G21" s="10">
        <f t="shared" si="0"/>
        <v>0.39583333333333331</v>
      </c>
      <c r="H21" s="7" t="s">
        <v>61</v>
      </c>
      <c r="I21" s="7">
        <v>2</v>
      </c>
      <c r="J21" s="7">
        <f>VLOOKUP(E21,Hoja1!E:F,2,FALSE())</f>
        <v>90</v>
      </c>
      <c r="K21" s="11">
        <f>VLOOKUP(I21,Hoja1!A:C,3,FALSE())</f>
        <v>27</v>
      </c>
      <c r="L21" s="12">
        <f t="shared" si="1"/>
        <v>0.3</v>
      </c>
      <c r="N21" s="13">
        <v>0.64583333333333304</v>
      </c>
      <c r="O21" s="18" t="s">
        <v>62</v>
      </c>
      <c r="P21" s="14">
        <f t="shared" si="2"/>
        <v>300</v>
      </c>
      <c r="Q21" s="14">
        <f t="shared" si="3"/>
        <v>18</v>
      </c>
      <c r="R21" s="12">
        <v>1</v>
      </c>
      <c r="S21" s="15">
        <v>0.85</v>
      </c>
      <c r="T21" s="15">
        <f t="shared" si="4"/>
        <v>0.06</v>
      </c>
      <c r="V21" s="13">
        <v>0.64583333333333304</v>
      </c>
      <c r="W21" s="13">
        <v>0.66666666666666696</v>
      </c>
      <c r="X21" s="18" t="s">
        <v>62</v>
      </c>
      <c r="Y21" s="16">
        <f t="shared" si="5"/>
        <v>600</v>
      </c>
      <c r="Z21" s="16">
        <f t="shared" si="6"/>
        <v>36</v>
      </c>
      <c r="AA21" s="17">
        <f t="shared" si="7"/>
        <v>0.06</v>
      </c>
    </row>
    <row r="22" spans="1:27" ht="14.5" x14ac:dyDescent="0.35">
      <c r="A22">
        <v>21</v>
      </c>
      <c r="B22" s="7" t="s">
        <v>17</v>
      </c>
      <c r="C22" s="8">
        <v>45951</v>
      </c>
      <c r="D22" s="7">
        <v>105</v>
      </c>
      <c r="E22" s="7">
        <v>1</v>
      </c>
      <c r="F22" s="9">
        <v>0.41388888888888897</v>
      </c>
      <c r="G22" s="10">
        <f t="shared" si="0"/>
        <v>0.39583333333333331</v>
      </c>
      <c r="H22" s="7" t="s">
        <v>63</v>
      </c>
      <c r="I22" s="7" t="s">
        <v>40</v>
      </c>
      <c r="J22" s="7">
        <f>VLOOKUP(E22,Hoja1!E:F,2,FALSE())</f>
        <v>150</v>
      </c>
      <c r="K22" s="11">
        <f>VLOOKUP(I22,Hoja1!A:C,3,FALSE())</f>
        <v>19.8</v>
      </c>
      <c r="L22" s="12">
        <f t="shared" si="1"/>
        <v>0.13200000000000001</v>
      </c>
      <c r="N22" s="13">
        <v>0.66666666666666696</v>
      </c>
      <c r="O22" s="18" t="s">
        <v>64</v>
      </c>
      <c r="P22" s="14">
        <f t="shared" si="2"/>
        <v>300</v>
      </c>
      <c r="Q22" s="14">
        <f t="shared" si="3"/>
        <v>18</v>
      </c>
      <c r="R22" s="12">
        <v>1</v>
      </c>
      <c r="S22" s="15">
        <v>0.85</v>
      </c>
      <c r="T22" s="15">
        <f t="shared" si="4"/>
        <v>0.06</v>
      </c>
      <c r="V22" s="13">
        <v>0.66666666666666696</v>
      </c>
      <c r="W22" s="13">
        <v>0.6875</v>
      </c>
      <c r="X22" s="18" t="s">
        <v>64</v>
      </c>
      <c r="Y22" s="16">
        <f t="shared" si="5"/>
        <v>900</v>
      </c>
      <c r="Z22" s="16">
        <f t="shared" si="6"/>
        <v>54</v>
      </c>
      <c r="AA22" s="17">
        <f t="shared" si="7"/>
        <v>0.06</v>
      </c>
    </row>
    <row r="23" spans="1:27" ht="14.5" x14ac:dyDescent="0.35">
      <c r="A23">
        <v>22</v>
      </c>
      <c r="B23" s="7" t="s">
        <v>17</v>
      </c>
      <c r="C23" s="8">
        <v>45951</v>
      </c>
      <c r="D23" s="7">
        <v>105</v>
      </c>
      <c r="E23" s="7">
        <v>1</v>
      </c>
      <c r="F23" s="9">
        <v>0.42361111111111099</v>
      </c>
      <c r="G23" s="10">
        <f t="shared" si="0"/>
        <v>0.41666666666666663</v>
      </c>
      <c r="H23" s="7" t="s">
        <v>65</v>
      </c>
      <c r="I23" s="7" t="s">
        <v>55</v>
      </c>
      <c r="J23" s="7">
        <f>VLOOKUP(E23,Hoja1!E:F,2,FALSE())</f>
        <v>150</v>
      </c>
      <c r="K23" s="11">
        <f>VLOOKUP(I23,Hoja1!A:C,3,FALSE())</f>
        <v>9</v>
      </c>
      <c r="L23" s="12">
        <f t="shared" si="1"/>
        <v>0.06</v>
      </c>
      <c r="N23" s="13">
        <v>0.6875</v>
      </c>
      <c r="O23" s="18" t="s">
        <v>66</v>
      </c>
      <c r="P23" s="14">
        <f t="shared" si="2"/>
        <v>600</v>
      </c>
      <c r="Q23" s="14">
        <f t="shared" si="3"/>
        <v>36</v>
      </c>
      <c r="R23" s="12">
        <v>1</v>
      </c>
      <c r="S23" s="15">
        <v>0.85</v>
      </c>
      <c r="T23" s="15">
        <f t="shared" si="4"/>
        <v>0.06</v>
      </c>
      <c r="V23" s="13">
        <v>0.6875</v>
      </c>
      <c r="W23" s="13">
        <v>0.70833333333333304</v>
      </c>
      <c r="X23" s="18" t="s">
        <v>66</v>
      </c>
      <c r="Y23" s="16">
        <f t="shared" si="5"/>
        <v>600</v>
      </c>
      <c r="Z23" s="16">
        <f t="shared" si="6"/>
        <v>36</v>
      </c>
      <c r="AA23" s="17">
        <f t="shared" si="7"/>
        <v>0.06</v>
      </c>
    </row>
    <row r="24" spans="1:27" ht="14.5" x14ac:dyDescent="0.35">
      <c r="A24">
        <v>23</v>
      </c>
      <c r="B24" s="7" t="s">
        <v>17</v>
      </c>
      <c r="C24" s="8">
        <v>45951</v>
      </c>
      <c r="D24" s="7">
        <v>105</v>
      </c>
      <c r="E24" s="7">
        <v>1</v>
      </c>
      <c r="F24" s="9">
        <v>0.42986111111111103</v>
      </c>
      <c r="G24" s="10">
        <f t="shared" si="0"/>
        <v>0.41666666666666663</v>
      </c>
      <c r="H24" s="7" t="s">
        <v>67</v>
      </c>
      <c r="I24" s="7" t="s">
        <v>55</v>
      </c>
      <c r="J24" s="7">
        <f>VLOOKUP(E24,Hoja1!E:F,2,FALSE())</f>
        <v>150</v>
      </c>
      <c r="K24" s="11">
        <f>VLOOKUP(I24,Hoja1!A:C,3,FALSE())</f>
        <v>9</v>
      </c>
      <c r="L24" s="12">
        <f t="shared" si="1"/>
        <v>0.06</v>
      </c>
      <c r="N24" s="13">
        <v>0.70833333333333304</v>
      </c>
      <c r="O24" s="18" t="s">
        <v>68</v>
      </c>
      <c r="P24" s="14">
        <f t="shared" si="2"/>
        <v>0</v>
      </c>
      <c r="Q24" s="14">
        <f t="shared" si="3"/>
        <v>0</v>
      </c>
      <c r="R24" s="12">
        <v>1</v>
      </c>
      <c r="S24" s="15">
        <v>0.85</v>
      </c>
      <c r="T24" s="15" t="e">
        <f t="shared" si="4"/>
        <v>#DIV/0!</v>
      </c>
      <c r="V24" s="13">
        <v>0.70833333333333304</v>
      </c>
      <c r="W24" s="13">
        <v>0.72916666666666696</v>
      </c>
      <c r="X24" s="18" t="s">
        <v>68</v>
      </c>
      <c r="Y24" s="16">
        <f t="shared" si="5"/>
        <v>0</v>
      </c>
      <c r="Z24" s="16">
        <f t="shared" si="6"/>
        <v>0</v>
      </c>
      <c r="AA24" s="17" t="e">
        <f t="shared" si="7"/>
        <v>#DIV/0!</v>
      </c>
    </row>
    <row r="25" spans="1:27" ht="14.5" x14ac:dyDescent="0.35">
      <c r="A25">
        <v>24</v>
      </c>
      <c r="B25" s="7" t="s">
        <v>17</v>
      </c>
      <c r="C25" s="8">
        <v>45951</v>
      </c>
      <c r="D25" s="7">
        <v>105</v>
      </c>
      <c r="E25" s="7">
        <v>1</v>
      </c>
      <c r="F25" s="9">
        <v>0.43263888888888902</v>
      </c>
      <c r="G25" s="10">
        <f t="shared" si="0"/>
        <v>0.41666666666666663</v>
      </c>
      <c r="H25" s="7" t="s">
        <v>69</v>
      </c>
      <c r="I25" s="7" t="s">
        <v>55</v>
      </c>
      <c r="J25" s="7">
        <f>VLOOKUP(E25,Hoja1!E:F,2,FALSE())</f>
        <v>150</v>
      </c>
      <c r="K25" s="11">
        <f>VLOOKUP(I25,Hoja1!A:C,3,FALSE())</f>
        <v>9</v>
      </c>
      <c r="L25" s="12">
        <f t="shared" si="1"/>
        <v>0.06</v>
      </c>
      <c r="O25" s="18"/>
      <c r="P25" s="14"/>
      <c r="Q25" s="14"/>
      <c r="R25" s="12"/>
      <c r="S25" s="15"/>
      <c r="T25" s="15"/>
    </row>
    <row r="26" spans="1:27" ht="14.5" x14ac:dyDescent="0.35">
      <c r="A26">
        <v>25</v>
      </c>
      <c r="B26" s="7" t="s">
        <v>17</v>
      </c>
      <c r="C26" s="8">
        <v>45951</v>
      </c>
      <c r="D26" s="7">
        <v>105</v>
      </c>
      <c r="E26" s="7">
        <v>1</v>
      </c>
      <c r="F26" s="9">
        <v>0.4375</v>
      </c>
      <c r="G26" s="10">
        <f t="shared" si="0"/>
        <v>0.4375</v>
      </c>
      <c r="H26" s="7" t="s">
        <v>70</v>
      </c>
      <c r="I26" s="7" t="s">
        <v>55</v>
      </c>
      <c r="J26" s="7">
        <f>VLOOKUP(E26,Hoja1!E:F,2,FALSE())</f>
        <v>150</v>
      </c>
      <c r="K26" s="11">
        <f>VLOOKUP(I26,Hoja1!A:C,3,FALSE())</f>
        <v>9</v>
      </c>
      <c r="L26" s="12">
        <f t="shared" si="1"/>
        <v>0.06</v>
      </c>
      <c r="O26" s="18"/>
      <c r="P26" s="14"/>
      <c r="Q26" s="14"/>
      <c r="R26" s="12"/>
      <c r="S26" s="15"/>
      <c r="T26" s="15"/>
    </row>
    <row r="27" spans="1:27" ht="14.5" x14ac:dyDescent="0.35">
      <c r="A27">
        <v>26</v>
      </c>
      <c r="B27" s="7" t="s">
        <v>17</v>
      </c>
      <c r="C27" s="8">
        <v>45951</v>
      </c>
      <c r="D27" s="7">
        <v>105</v>
      </c>
      <c r="E27" s="7">
        <v>1</v>
      </c>
      <c r="F27" s="9">
        <v>0.44236111111111098</v>
      </c>
      <c r="G27" s="10">
        <f t="shared" si="0"/>
        <v>0.4375</v>
      </c>
      <c r="H27" s="7" t="s">
        <v>71</v>
      </c>
      <c r="I27" s="7" t="s">
        <v>55</v>
      </c>
      <c r="J27" s="7">
        <f>VLOOKUP(E27,Hoja1!E:F,2,FALSE())</f>
        <v>150</v>
      </c>
      <c r="K27" s="11">
        <f>VLOOKUP(I27,Hoja1!A:C,3,FALSE())</f>
        <v>9</v>
      </c>
      <c r="L27" s="12">
        <f t="shared" si="1"/>
        <v>0.06</v>
      </c>
      <c r="O27" s="18"/>
      <c r="P27" s="14"/>
      <c r="Q27" s="14"/>
      <c r="R27" s="12"/>
      <c r="S27" s="15"/>
      <c r="T27" s="15"/>
    </row>
    <row r="28" spans="1:27" ht="14.5" x14ac:dyDescent="0.35">
      <c r="A28">
        <v>27</v>
      </c>
      <c r="B28" s="7" t="s">
        <v>17</v>
      </c>
      <c r="C28" s="8">
        <v>45951</v>
      </c>
      <c r="D28" s="7">
        <v>105</v>
      </c>
      <c r="E28" s="7">
        <v>1</v>
      </c>
      <c r="F28" s="9">
        <v>0.45069444444444401</v>
      </c>
      <c r="G28" s="10">
        <f t="shared" si="0"/>
        <v>0.4375</v>
      </c>
      <c r="H28" s="7" t="s">
        <v>72</v>
      </c>
      <c r="I28" s="7" t="s">
        <v>55</v>
      </c>
      <c r="J28" s="7">
        <f>VLOOKUP(E28,Hoja1!E:F,2,FALSE())</f>
        <v>150</v>
      </c>
      <c r="K28" s="11">
        <f>VLOOKUP(I28,Hoja1!A:C,3,FALSE())</f>
        <v>9</v>
      </c>
      <c r="L28" s="12">
        <f t="shared" si="1"/>
        <v>0.06</v>
      </c>
      <c r="O28" s="18"/>
      <c r="P28" s="14"/>
      <c r="Q28" s="14"/>
      <c r="R28" s="12"/>
      <c r="S28" s="15"/>
      <c r="T28" s="15"/>
    </row>
    <row r="29" spans="1:27" ht="14.5" x14ac:dyDescent="0.35">
      <c r="A29">
        <v>28</v>
      </c>
      <c r="B29" s="7" t="s">
        <v>17</v>
      </c>
      <c r="C29" s="8">
        <v>45951</v>
      </c>
      <c r="D29" s="7">
        <v>105</v>
      </c>
      <c r="E29" s="7">
        <v>1</v>
      </c>
      <c r="F29" s="9">
        <v>0.453472222222222</v>
      </c>
      <c r="G29" s="10">
        <f t="shared" si="0"/>
        <v>0.4375</v>
      </c>
      <c r="H29" s="7" t="s">
        <v>73</v>
      </c>
      <c r="I29" s="7" t="s">
        <v>55</v>
      </c>
      <c r="J29" s="7">
        <f>VLOOKUP(E29,Hoja1!E:F,2,FALSE())</f>
        <v>150</v>
      </c>
      <c r="K29" s="11">
        <f>VLOOKUP(I29,Hoja1!A:C,3,FALSE())</f>
        <v>9</v>
      </c>
      <c r="L29" s="12">
        <f t="shared" si="1"/>
        <v>0.06</v>
      </c>
      <c r="O29" s="18"/>
      <c r="P29" s="14"/>
      <c r="Q29" s="14"/>
      <c r="R29" s="12"/>
      <c r="S29" s="15"/>
      <c r="T29" s="15"/>
    </row>
    <row r="30" spans="1:27" ht="14.5" x14ac:dyDescent="0.35">
      <c r="A30">
        <v>29</v>
      </c>
      <c r="B30" s="7" t="s">
        <v>17</v>
      </c>
      <c r="C30" s="8">
        <v>45951</v>
      </c>
      <c r="D30" s="7">
        <v>105</v>
      </c>
      <c r="E30" s="7">
        <v>1</v>
      </c>
      <c r="F30" s="9">
        <v>0.46180555555555602</v>
      </c>
      <c r="G30" s="10">
        <f t="shared" si="0"/>
        <v>0.45833333333333331</v>
      </c>
      <c r="H30" s="7" t="s">
        <v>21</v>
      </c>
      <c r="I30" s="7" t="s">
        <v>55</v>
      </c>
      <c r="J30" s="7">
        <f>VLOOKUP(E30,Hoja1!E:F,2,FALSE())</f>
        <v>150</v>
      </c>
      <c r="K30" s="11">
        <f>VLOOKUP(I30,Hoja1!A:C,3,FALSE())</f>
        <v>9</v>
      </c>
      <c r="L30" s="12">
        <f t="shared" si="1"/>
        <v>0.06</v>
      </c>
      <c r="O30" s="18"/>
      <c r="P30" s="14"/>
      <c r="Q30" s="14"/>
      <c r="R30" s="12"/>
      <c r="S30" s="15"/>
      <c r="T30" s="15"/>
    </row>
    <row r="31" spans="1:27" ht="14.5" x14ac:dyDescent="0.35">
      <c r="A31">
        <v>30</v>
      </c>
      <c r="B31" s="7" t="s">
        <v>17</v>
      </c>
      <c r="C31" s="8">
        <v>45951</v>
      </c>
      <c r="D31" s="7">
        <v>105</v>
      </c>
      <c r="E31" s="7">
        <v>1</v>
      </c>
      <c r="F31" s="9">
        <v>0.46388888888888902</v>
      </c>
      <c r="G31" s="10">
        <f t="shared" si="0"/>
        <v>0.45833333333333331</v>
      </c>
      <c r="H31" s="7" t="s">
        <v>74</v>
      </c>
      <c r="I31" s="7" t="s">
        <v>55</v>
      </c>
      <c r="J31" s="7">
        <f>VLOOKUP(E31,Hoja1!E:F,2,FALSE())</f>
        <v>150</v>
      </c>
      <c r="K31" s="11">
        <f>VLOOKUP(I31,Hoja1!A:C,3,FALSE())</f>
        <v>9</v>
      </c>
      <c r="L31" s="12">
        <f t="shared" si="1"/>
        <v>0.06</v>
      </c>
      <c r="O31" s="18"/>
      <c r="P31" s="14"/>
      <c r="Q31" s="14"/>
      <c r="R31" s="12"/>
      <c r="S31" s="15"/>
      <c r="T31" s="15"/>
    </row>
    <row r="32" spans="1:27" ht="14.5" x14ac:dyDescent="0.35">
      <c r="A32">
        <v>31</v>
      </c>
      <c r="B32" s="7" t="s">
        <v>17</v>
      </c>
      <c r="C32" s="8">
        <v>45951</v>
      </c>
      <c r="D32" s="7">
        <v>105</v>
      </c>
      <c r="E32" s="7">
        <v>1</v>
      </c>
      <c r="F32" s="9">
        <v>0.47013888888888899</v>
      </c>
      <c r="G32" s="10">
        <f t="shared" si="0"/>
        <v>0.45833333333333331</v>
      </c>
      <c r="H32" s="7" t="s">
        <v>75</v>
      </c>
      <c r="I32" s="7" t="s">
        <v>55</v>
      </c>
      <c r="J32" s="7">
        <f>VLOOKUP(E32,Hoja1!E:F,2,FALSE())</f>
        <v>150</v>
      </c>
      <c r="K32" s="11">
        <f>VLOOKUP(I32,Hoja1!A:C,3,FALSE())</f>
        <v>9</v>
      </c>
      <c r="L32" s="12">
        <f t="shared" si="1"/>
        <v>0.06</v>
      </c>
    </row>
    <row r="33" spans="1:17" ht="14.5" x14ac:dyDescent="0.35">
      <c r="A33">
        <v>32</v>
      </c>
      <c r="B33" s="7" t="s">
        <v>17</v>
      </c>
      <c r="C33" s="8">
        <v>45951</v>
      </c>
      <c r="D33" s="7">
        <v>105</v>
      </c>
      <c r="E33" s="7">
        <v>1</v>
      </c>
      <c r="F33" s="9">
        <v>0.47361111111111098</v>
      </c>
      <c r="G33" s="10">
        <f t="shared" si="0"/>
        <v>0.45833333333333331</v>
      </c>
      <c r="H33" s="7" t="s">
        <v>24</v>
      </c>
      <c r="I33" s="7" t="s">
        <v>55</v>
      </c>
      <c r="J33" s="7">
        <f>VLOOKUP(E33,Hoja1!E:F,2,FALSE())</f>
        <v>150</v>
      </c>
      <c r="K33" s="11">
        <f>VLOOKUP(I33,Hoja1!A:C,3,FALSE())</f>
        <v>9</v>
      </c>
      <c r="L33" s="12">
        <f t="shared" si="1"/>
        <v>0.06</v>
      </c>
    </row>
    <row r="34" spans="1:17" ht="14.5" x14ac:dyDescent="0.35">
      <c r="A34">
        <v>33</v>
      </c>
      <c r="B34" s="7" t="s">
        <v>17</v>
      </c>
      <c r="C34" s="8">
        <v>45951</v>
      </c>
      <c r="D34" s="7">
        <v>105</v>
      </c>
      <c r="E34" s="7">
        <v>1</v>
      </c>
      <c r="F34" s="9">
        <v>0.48611111111111099</v>
      </c>
      <c r="G34" s="10">
        <f t="shared" ref="G34:G63" si="8">FLOOR(F34,"00:30")</f>
        <v>0.47916666666666663</v>
      </c>
      <c r="H34" s="7" t="s">
        <v>76</v>
      </c>
      <c r="I34" s="7" t="s">
        <v>55</v>
      </c>
      <c r="J34" s="7">
        <f>VLOOKUP(E34,Hoja1!E:F,2,FALSE())</f>
        <v>150</v>
      </c>
      <c r="K34" s="11">
        <f>VLOOKUP(I34,Hoja1!A:C,3,FALSE())</f>
        <v>9</v>
      </c>
      <c r="L34" s="12">
        <f t="shared" ref="L34:L64" si="9">K34/J34</f>
        <v>0.06</v>
      </c>
    </row>
    <row r="35" spans="1:17" ht="14.5" x14ac:dyDescent="0.35">
      <c r="A35">
        <v>34</v>
      </c>
      <c r="B35" s="7" t="s">
        <v>17</v>
      </c>
      <c r="C35" s="8">
        <v>45951</v>
      </c>
      <c r="D35" s="7">
        <v>105</v>
      </c>
      <c r="E35" s="7">
        <v>1</v>
      </c>
      <c r="F35" s="9">
        <v>0.49236111111111103</v>
      </c>
      <c r="G35" s="10">
        <f t="shared" si="8"/>
        <v>0.47916666666666663</v>
      </c>
      <c r="H35" s="7" t="s">
        <v>31</v>
      </c>
      <c r="I35" s="7" t="s">
        <v>55</v>
      </c>
      <c r="J35" s="7">
        <f>VLOOKUP(E35,Hoja1!E:F,2,FALSE())</f>
        <v>150</v>
      </c>
      <c r="K35" s="11">
        <f>VLOOKUP(I35,Hoja1!A:C,3,FALSE())</f>
        <v>9</v>
      </c>
      <c r="L35" s="12">
        <f t="shared" si="9"/>
        <v>0.06</v>
      </c>
    </row>
    <row r="36" spans="1:17" ht="14.5" x14ac:dyDescent="0.35">
      <c r="A36">
        <v>35</v>
      </c>
      <c r="B36" s="7" t="s">
        <v>17</v>
      </c>
      <c r="C36" s="8">
        <v>45951</v>
      </c>
      <c r="D36" s="7">
        <v>105</v>
      </c>
      <c r="E36" s="7">
        <v>1</v>
      </c>
      <c r="F36" s="9">
        <v>0.50416666666666698</v>
      </c>
      <c r="G36" s="10">
        <f t="shared" si="8"/>
        <v>0.5</v>
      </c>
      <c r="H36" s="7" t="s">
        <v>35</v>
      </c>
      <c r="I36" s="7" t="s">
        <v>55</v>
      </c>
      <c r="J36" s="7">
        <f>VLOOKUP(E36,Hoja1!E:F,2,FALSE())</f>
        <v>150</v>
      </c>
      <c r="K36" s="11">
        <f>VLOOKUP(I36,Hoja1!A:C,3,FALSE())</f>
        <v>9</v>
      </c>
      <c r="L36" s="12">
        <f t="shared" si="9"/>
        <v>0.06</v>
      </c>
    </row>
    <row r="37" spans="1:17" ht="14.5" x14ac:dyDescent="0.35">
      <c r="A37">
        <v>36</v>
      </c>
      <c r="B37" s="7" t="s">
        <v>17</v>
      </c>
      <c r="C37" s="8">
        <v>45951</v>
      </c>
      <c r="D37" s="7">
        <v>105</v>
      </c>
      <c r="E37" s="7">
        <v>1</v>
      </c>
      <c r="F37" s="9">
        <v>0.50555555555555598</v>
      </c>
      <c r="G37" s="10">
        <f t="shared" si="8"/>
        <v>0.5</v>
      </c>
      <c r="H37" s="7" t="s">
        <v>37</v>
      </c>
      <c r="I37" s="7" t="s">
        <v>55</v>
      </c>
      <c r="J37" s="7">
        <f>VLOOKUP(E37,Hoja1!E:F,2,FALSE())</f>
        <v>150</v>
      </c>
      <c r="K37" s="11">
        <f>VLOOKUP(I37,Hoja1!A:C,3,FALSE())</f>
        <v>9</v>
      </c>
      <c r="L37" s="12">
        <f t="shared" si="9"/>
        <v>0.06</v>
      </c>
    </row>
    <row r="38" spans="1:17" ht="14.5" x14ac:dyDescent="0.35">
      <c r="A38">
        <v>37</v>
      </c>
      <c r="B38" s="7" t="s">
        <v>17</v>
      </c>
      <c r="C38" s="8">
        <v>45951</v>
      </c>
      <c r="D38" s="7">
        <v>105</v>
      </c>
      <c r="E38" s="7">
        <v>1</v>
      </c>
      <c r="F38" s="9">
        <v>0.51319444444444395</v>
      </c>
      <c r="G38" s="10">
        <f t="shared" si="8"/>
        <v>0.5</v>
      </c>
      <c r="H38" s="7" t="s">
        <v>77</v>
      </c>
      <c r="I38" s="7" t="s">
        <v>55</v>
      </c>
      <c r="J38" s="7">
        <f>VLOOKUP(E38,Hoja1!E:F,2,FALSE())</f>
        <v>150</v>
      </c>
      <c r="K38" s="11">
        <f>VLOOKUP(I38,Hoja1!A:C,3,FALSE())</f>
        <v>9</v>
      </c>
      <c r="L38" s="12">
        <f t="shared" si="9"/>
        <v>0.06</v>
      </c>
    </row>
    <row r="39" spans="1:17" ht="14.5" x14ac:dyDescent="0.35">
      <c r="A39">
        <v>38</v>
      </c>
      <c r="B39" s="7" t="s">
        <v>17</v>
      </c>
      <c r="C39" s="8">
        <v>45951</v>
      </c>
      <c r="D39" s="7">
        <v>105</v>
      </c>
      <c r="E39" s="7">
        <v>1</v>
      </c>
      <c r="F39" s="9">
        <v>0.51805555555555605</v>
      </c>
      <c r="G39" s="10">
        <f t="shared" si="8"/>
        <v>0.5</v>
      </c>
      <c r="H39" s="7" t="s">
        <v>78</v>
      </c>
      <c r="I39" s="7" t="s">
        <v>55</v>
      </c>
      <c r="J39" s="7">
        <f>VLOOKUP(E39,Hoja1!E:F,2,FALSE())</f>
        <v>150</v>
      </c>
      <c r="K39" s="11">
        <f>VLOOKUP(I39,Hoja1!A:C,3,FALSE())</f>
        <v>9</v>
      </c>
      <c r="L39" s="12">
        <f t="shared" si="9"/>
        <v>0.06</v>
      </c>
      <c r="P39"/>
      <c r="Q39"/>
    </row>
    <row r="40" spans="1:17" ht="14.5" x14ac:dyDescent="0.35">
      <c r="A40">
        <v>39</v>
      </c>
      <c r="B40" s="7" t="s">
        <v>17</v>
      </c>
      <c r="C40" s="8">
        <v>45951</v>
      </c>
      <c r="D40" s="7">
        <v>105</v>
      </c>
      <c r="E40" s="7">
        <v>1</v>
      </c>
      <c r="F40" s="9">
        <v>0.51944444444444504</v>
      </c>
      <c r="G40" s="10">
        <f t="shared" si="8"/>
        <v>0.5</v>
      </c>
      <c r="H40" s="7" t="s">
        <v>42</v>
      </c>
      <c r="I40" s="7" t="s">
        <v>55</v>
      </c>
      <c r="J40" s="7">
        <f>VLOOKUP(E40,Hoja1!E:F,2,FALSE())</f>
        <v>150</v>
      </c>
      <c r="K40" s="11">
        <f>VLOOKUP(I40,Hoja1!A:C,3,FALSE())</f>
        <v>9</v>
      </c>
      <c r="L40" s="12">
        <f t="shared" si="9"/>
        <v>0.06</v>
      </c>
      <c r="P40"/>
      <c r="Q40"/>
    </row>
    <row r="41" spans="1:17" ht="14.5" x14ac:dyDescent="0.35">
      <c r="A41">
        <v>40</v>
      </c>
      <c r="B41" s="7" t="s">
        <v>17</v>
      </c>
      <c r="C41" s="8">
        <v>45951</v>
      </c>
      <c r="D41" s="7">
        <v>105</v>
      </c>
      <c r="E41" s="7">
        <v>1</v>
      </c>
      <c r="F41" s="9">
        <v>0.52777777777777801</v>
      </c>
      <c r="G41" s="10">
        <f t="shared" si="8"/>
        <v>0.52083333333333326</v>
      </c>
      <c r="H41" s="7" t="s">
        <v>46</v>
      </c>
      <c r="I41" s="7" t="s">
        <v>55</v>
      </c>
      <c r="J41" s="7">
        <f>VLOOKUP(E41,Hoja1!E:F,2,FALSE())</f>
        <v>150</v>
      </c>
      <c r="K41" s="11">
        <f>VLOOKUP(I41,Hoja1!A:C,3,FALSE())</f>
        <v>9</v>
      </c>
      <c r="L41" s="12">
        <f t="shared" si="9"/>
        <v>0.06</v>
      </c>
      <c r="P41"/>
      <c r="Q41"/>
    </row>
    <row r="42" spans="1:17" ht="14.5" x14ac:dyDescent="0.35">
      <c r="A42">
        <v>41</v>
      </c>
      <c r="B42" s="7" t="s">
        <v>17</v>
      </c>
      <c r="C42" s="8">
        <v>45951</v>
      </c>
      <c r="D42" s="7">
        <v>105</v>
      </c>
      <c r="E42" s="7">
        <v>1</v>
      </c>
      <c r="F42" s="9">
        <v>0.53958333333333297</v>
      </c>
      <c r="G42" s="10">
        <f t="shared" si="8"/>
        <v>0.52083333333333326</v>
      </c>
      <c r="H42" s="7" t="s">
        <v>50</v>
      </c>
      <c r="I42" s="7" t="s">
        <v>55</v>
      </c>
      <c r="J42" s="7">
        <f>VLOOKUP(E42,Hoja1!E:F,2,FALSE())</f>
        <v>150</v>
      </c>
      <c r="K42" s="11">
        <f>VLOOKUP(I42,Hoja1!A:C,3,FALSE())</f>
        <v>9</v>
      </c>
      <c r="L42" s="12">
        <f t="shared" si="9"/>
        <v>0.06</v>
      </c>
      <c r="P42"/>
      <c r="Q42"/>
    </row>
    <row r="43" spans="1:17" ht="14.5" x14ac:dyDescent="0.35">
      <c r="A43">
        <v>42</v>
      </c>
      <c r="B43" s="7" t="s">
        <v>17</v>
      </c>
      <c r="C43" s="8">
        <v>45951</v>
      </c>
      <c r="D43" s="7">
        <v>105</v>
      </c>
      <c r="E43" s="7">
        <v>1</v>
      </c>
      <c r="F43" s="9">
        <v>0.54166666666666696</v>
      </c>
      <c r="G43" s="10">
        <f t="shared" si="8"/>
        <v>0.54166666666666663</v>
      </c>
      <c r="H43" s="7" t="s">
        <v>48</v>
      </c>
      <c r="I43" s="7" t="s">
        <v>55</v>
      </c>
      <c r="J43" s="7">
        <f>VLOOKUP(E43,Hoja1!E:F,2,FALSE())</f>
        <v>150</v>
      </c>
      <c r="K43" s="11">
        <f>VLOOKUP(I43,Hoja1!A:C,3,FALSE())</f>
        <v>9</v>
      </c>
      <c r="L43" s="12">
        <f t="shared" si="9"/>
        <v>0.06</v>
      </c>
      <c r="P43"/>
      <c r="Q43"/>
    </row>
    <row r="44" spans="1:17" ht="14.5" x14ac:dyDescent="0.35">
      <c r="A44">
        <v>43</v>
      </c>
      <c r="B44" s="7" t="s">
        <v>17</v>
      </c>
      <c r="C44" s="8">
        <v>45951</v>
      </c>
      <c r="D44" s="7">
        <v>105</v>
      </c>
      <c r="E44" s="7">
        <v>1</v>
      </c>
      <c r="F44" s="9">
        <v>0.54861111111111105</v>
      </c>
      <c r="G44" s="10">
        <f t="shared" si="8"/>
        <v>0.54166666666666663</v>
      </c>
      <c r="H44" s="7" t="s">
        <v>59</v>
      </c>
      <c r="I44" s="7" t="s">
        <v>55</v>
      </c>
      <c r="J44" s="7">
        <f>VLOOKUP(E44,Hoja1!E:F,2,FALSE())</f>
        <v>150</v>
      </c>
      <c r="K44" s="11">
        <f>VLOOKUP(I44,Hoja1!A:C,3,FALSE())</f>
        <v>9</v>
      </c>
      <c r="L44" s="12">
        <f t="shared" si="9"/>
        <v>0.06</v>
      </c>
      <c r="P44"/>
      <c r="Q44"/>
    </row>
    <row r="45" spans="1:17" ht="14.5" x14ac:dyDescent="0.35">
      <c r="A45">
        <v>44</v>
      </c>
      <c r="B45" s="7" t="s">
        <v>17</v>
      </c>
      <c r="C45" s="8">
        <v>45951</v>
      </c>
      <c r="D45" s="7">
        <v>105</v>
      </c>
      <c r="E45" s="7">
        <v>1</v>
      </c>
      <c r="F45" s="9">
        <v>0.55138888888888904</v>
      </c>
      <c r="G45" s="10">
        <f t="shared" si="8"/>
        <v>0.54166666666666663</v>
      </c>
      <c r="H45" s="7" t="s">
        <v>75</v>
      </c>
      <c r="I45" s="7" t="s">
        <v>55</v>
      </c>
      <c r="J45" s="7">
        <f>VLOOKUP(E45,Hoja1!E:F,2,FALSE())</f>
        <v>150</v>
      </c>
      <c r="K45" s="11">
        <f>VLOOKUP(I45,Hoja1!A:C,3,FALSE())</f>
        <v>9</v>
      </c>
      <c r="L45" s="12">
        <f t="shared" si="9"/>
        <v>0.06</v>
      </c>
      <c r="P45"/>
      <c r="Q45"/>
    </row>
    <row r="46" spans="1:17" ht="14.5" x14ac:dyDescent="0.35">
      <c r="A46">
        <v>45</v>
      </c>
      <c r="B46" s="7" t="s">
        <v>17</v>
      </c>
      <c r="C46" s="8">
        <v>45951</v>
      </c>
      <c r="D46" s="7">
        <v>105</v>
      </c>
      <c r="E46" s="7">
        <v>1</v>
      </c>
      <c r="F46" s="9">
        <v>0.55972222222222201</v>
      </c>
      <c r="G46" s="10">
        <f t="shared" si="8"/>
        <v>0.54166666666666663</v>
      </c>
      <c r="H46" s="7" t="s">
        <v>79</v>
      </c>
      <c r="I46" s="7" t="s">
        <v>55</v>
      </c>
      <c r="J46" s="7">
        <f>VLOOKUP(E46,Hoja1!E:F,2,FALSE())</f>
        <v>150</v>
      </c>
      <c r="K46" s="11">
        <f>VLOOKUP(I46,Hoja1!A:C,3,FALSE())</f>
        <v>9</v>
      </c>
      <c r="L46" s="12">
        <f t="shared" si="9"/>
        <v>0.06</v>
      </c>
      <c r="P46"/>
      <c r="Q46"/>
    </row>
    <row r="47" spans="1:17" ht="14.5" x14ac:dyDescent="0.35">
      <c r="A47">
        <v>46</v>
      </c>
      <c r="B47" s="7" t="s">
        <v>17</v>
      </c>
      <c r="C47" s="8">
        <v>45951</v>
      </c>
      <c r="D47" s="7">
        <v>105</v>
      </c>
      <c r="E47" s="7">
        <v>1</v>
      </c>
      <c r="F47" s="9">
        <v>0.56736111111111098</v>
      </c>
      <c r="G47" s="10">
        <f t="shared" si="8"/>
        <v>0.5625</v>
      </c>
      <c r="H47" s="7" t="s">
        <v>69</v>
      </c>
      <c r="I47" s="7" t="s">
        <v>55</v>
      </c>
      <c r="J47" s="7">
        <f>VLOOKUP(E47,Hoja1!E:F,2,FALSE())</f>
        <v>150</v>
      </c>
      <c r="K47" s="11">
        <f>VLOOKUP(I47,Hoja1!A:C,3,FALSE())</f>
        <v>9</v>
      </c>
      <c r="L47" s="12">
        <f t="shared" si="9"/>
        <v>0.06</v>
      </c>
      <c r="P47"/>
      <c r="Q47"/>
    </row>
    <row r="48" spans="1:17" ht="14.5" x14ac:dyDescent="0.35">
      <c r="A48">
        <v>47</v>
      </c>
      <c r="B48" s="7" t="s">
        <v>17</v>
      </c>
      <c r="C48" s="8">
        <v>45951</v>
      </c>
      <c r="D48" s="7">
        <v>105</v>
      </c>
      <c r="E48" s="7">
        <v>1</v>
      </c>
      <c r="F48" s="9">
        <v>0.58333333333333304</v>
      </c>
      <c r="G48" s="10">
        <f t="shared" si="8"/>
        <v>0.58333333333333326</v>
      </c>
      <c r="H48" s="7" t="s">
        <v>65</v>
      </c>
      <c r="I48" s="7" t="s">
        <v>55</v>
      </c>
      <c r="J48" s="7">
        <f>VLOOKUP(E48,Hoja1!E:F,2,FALSE())</f>
        <v>150</v>
      </c>
      <c r="K48" s="11">
        <f>VLOOKUP(I48,Hoja1!A:C,3,FALSE())</f>
        <v>9</v>
      </c>
      <c r="L48" s="12">
        <f t="shared" si="9"/>
        <v>0.06</v>
      </c>
      <c r="P48"/>
      <c r="Q48"/>
    </row>
    <row r="49" spans="1:17" ht="14.5" x14ac:dyDescent="0.35">
      <c r="A49">
        <v>48</v>
      </c>
      <c r="B49" s="7" t="s">
        <v>17</v>
      </c>
      <c r="C49" s="8">
        <v>45951</v>
      </c>
      <c r="D49" s="7">
        <v>105</v>
      </c>
      <c r="E49" s="7">
        <v>1</v>
      </c>
      <c r="F49" s="9">
        <v>0.58888888888888902</v>
      </c>
      <c r="G49" s="10">
        <f t="shared" si="8"/>
        <v>0.58333333333333326</v>
      </c>
      <c r="H49" s="7" t="s">
        <v>21</v>
      </c>
      <c r="I49" s="7" t="s">
        <v>55</v>
      </c>
      <c r="J49" s="7">
        <f>VLOOKUP(E49,Hoja1!E:F,2,FALSE())</f>
        <v>150</v>
      </c>
      <c r="K49" s="11">
        <f>VLOOKUP(I49,Hoja1!A:C,3,FALSE())</f>
        <v>9</v>
      </c>
      <c r="L49" s="12">
        <f t="shared" si="9"/>
        <v>0.06</v>
      </c>
      <c r="P49"/>
      <c r="Q49"/>
    </row>
    <row r="50" spans="1:17" ht="14.5" x14ac:dyDescent="0.35">
      <c r="A50">
        <v>49</v>
      </c>
      <c r="B50" s="7" t="s">
        <v>17</v>
      </c>
      <c r="C50" s="8">
        <v>45951</v>
      </c>
      <c r="D50" s="7">
        <v>105</v>
      </c>
      <c r="E50" s="7">
        <v>1</v>
      </c>
      <c r="F50" s="9">
        <v>0.60347222222222197</v>
      </c>
      <c r="G50" s="10">
        <f t="shared" si="8"/>
        <v>0.58333333333333326</v>
      </c>
      <c r="H50" s="7" t="s">
        <v>18</v>
      </c>
      <c r="I50" s="7" t="s">
        <v>55</v>
      </c>
      <c r="J50" s="7">
        <f>VLOOKUP(E50,Hoja1!E:F,2,FALSE())</f>
        <v>150</v>
      </c>
      <c r="K50" s="11">
        <f>VLOOKUP(I50,Hoja1!A:C,3,FALSE())</f>
        <v>9</v>
      </c>
      <c r="L50" s="12">
        <f t="shared" si="9"/>
        <v>0.06</v>
      </c>
      <c r="P50"/>
      <c r="Q50"/>
    </row>
    <row r="51" spans="1:17" ht="14.5" x14ac:dyDescent="0.35">
      <c r="A51">
        <v>50</v>
      </c>
      <c r="B51" s="7" t="s">
        <v>17</v>
      </c>
      <c r="C51" s="8">
        <v>45951</v>
      </c>
      <c r="D51" s="7">
        <v>105</v>
      </c>
      <c r="E51" s="7">
        <v>1</v>
      </c>
      <c r="F51" s="9">
        <v>0.61458333333333304</v>
      </c>
      <c r="G51" s="10">
        <f t="shared" si="8"/>
        <v>0.60416666666666663</v>
      </c>
      <c r="H51" s="7" t="s">
        <v>74</v>
      </c>
      <c r="I51" s="7" t="s">
        <v>40</v>
      </c>
      <c r="J51" s="7">
        <f>VLOOKUP(E51,Hoja1!E:F,2,FALSE())</f>
        <v>150</v>
      </c>
      <c r="K51" s="11">
        <f>VLOOKUP(I51,Hoja1!A:C,3,FALSE())</f>
        <v>19.8</v>
      </c>
      <c r="L51" s="12">
        <f t="shared" si="9"/>
        <v>0.13200000000000001</v>
      </c>
      <c r="P51"/>
      <c r="Q51"/>
    </row>
    <row r="52" spans="1:17" ht="14.5" x14ac:dyDescent="0.35">
      <c r="A52">
        <v>51</v>
      </c>
      <c r="B52" s="7" t="s">
        <v>17</v>
      </c>
      <c r="C52" s="8">
        <v>45951</v>
      </c>
      <c r="D52" s="7">
        <v>105</v>
      </c>
      <c r="E52" s="7">
        <v>1</v>
      </c>
      <c r="F52" s="9">
        <v>0.61597222222222203</v>
      </c>
      <c r="G52" s="10">
        <f t="shared" si="8"/>
        <v>0.60416666666666663</v>
      </c>
      <c r="H52" s="7" t="s">
        <v>73</v>
      </c>
      <c r="I52" s="7" t="s">
        <v>55</v>
      </c>
      <c r="J52" s="7">
        <f>VLOOKUP(E52,Hoja1!E:F,2,FALSE())</f>
        <v>150</v>
      </c>
      <c r="K52" s="11">
        <f>VLOOKUP(I52,Hoja1!A:C,3,FALSE())</f>
        <v>9</v>
      </c>
      <c r="L52" s="12">
        <f t="shared" si="9"/>
        <v>0.06</v>
      </c>
      <c r="P52"/>
      <c r="Q52"/>
    </row>
    <row r="53" spans="1:17" ht="14.5" x14ac:dyDescent="0.35">
      <c r="A53">
        <v>52</v>
      </c>
      <c r="B53" s="7" t="s">
        <v>17</v>
      </c>
      <c r="C53" s="8">
        <v>45951</v>
      </c>
      <c r="D53" s="7">
        <v>105</v>
      </c>
      <c r="E53" s="7">
        <v>1</v>
      </c>
      <c r="F53" s="9">
        <v>0.62777777777777799</v>
      </c>
      <c r="G53" s="10">
        <f t="shared" si="8"/>
        <v>0.625</v>
      </c>
      <c r="H53" s="7" t="s">
        <v>80</v>
      </c>
      <c r="I53" s="7" t="s">
        <v>55</v>
      </c>
      <c r="J53" s="7">
        <f>VLOOKUP(E53,Hoja1!E:F,2,FALSE())</f>
        <v>150</v>
      </c>
      <c r="K53" s="11">
        <f>VLOOKUP(I53,Hoja1!A:C,3,FALSE())</f>
        <v>9</v>
      </c>
      <c r="L53" s="12">
        <f t="shared" si="9"/>
        <v>0.06</v>
      </c>
      <c r="P53"/>
      <c r="Q53"/>
    </row>
    <row r="54" spans="1:17" ht="14.5" x14ac:dyDescent="0.35">
      <c r="A54">
        <v>53</v>
      </c>
      <c r="B54" s="7" t="s">
        <v>17</v>
      </c>
      <c r="C54" s="8">
        <v>45951</v>
      </c>
      <c r="D54" s="7">
        <v>105</v>
      </c>
      <c r="E54" s="7">
        <v>1</v>
      </c>
      <c r="F54" s="9">
        <v>0.64166666666666705</v>
      </c>
      <c r="G54" s="10">
        <f t="shared" si="8"/>
        <v>0.625</v>
      </c>
      <c r="H54" s="7" t="s">
        <v>75</v>
      </c>
      <c r="I54" s="7" t="s">
        <v>55</v>
      </c>
      <c r="J54" s="7">
        <f>VLOOKUP(E54,Hoja1!E:F,2,FALSE())</f>
        <v>150</v>
      </c>
      <c r="K54" s="11">
        <f>VLOOKUP(I54,Hoja1!A:C,3,FALSE())</f>
        <v>9</v>
      </c>
      <c r="L54" s="12">
        <f t="shared" si="9"/>
        <v>0.06</v>
      </c>
      <c r="N54" s="1"/>
      <c r="O54" s="1"/>
    </row>
    <row r="55" spans="1:17" ht="14.5" x14ac:dyDescent="0.35">
      <c r="A55">
        <v>54</v>
      </c>
      <c r="B55" s="7" t="s">
        <v>17</v>
      </c>
      <c r="C55" s="8">
        <v>45951</v>
      </c>
      <c r="D55" s="7">
        <v>105</v>
      </c>
      <c r="E55" s="7">
        <v>1</v>
      </c>
      <c r="F55" s="9">
        <v>0.64305555555555605</v>
      </c>
      <c r="G55" s="10">
        <f t="shared" si="8"/>
        <v>0.625</v>
      </c>
      <c r="H55" s="7" t="s">
        <v>27</v>
      </c>
      <c r="I55" s="7" t="s">
        <v>55</v>
      </c>
      <c r="J55" s="7">
        <f>VLOOKUP(E55,Hoja1!E:F,2,FALSE())</f>
        <v>150</v>
      </c>
      <c r="K55" s="11">
        <f>VLOOKUP(I55,Hoja1!A:C,3,FALSE())</f>
        <v>9</v>
      </c>
      <c r="L55" s="12">
        <f t="shared" si="9"/>
        <v>0.06</v>
      </c>
      <c r="N55" s="1"/>
      <c r="O55" s="1"/>
    </row>
    <row r="56" spans="1:17" ht="14.5" x14ac:dyDescent="0.35">
      <c r="A56">
        <v>55</v>
      </c>
      <c r="B56" s="7" t="s">
        <v>17</v>
      </c>
      <c r="C56" s="8">
        <v>45951</v>
      </c>
      <c r="D56" s="7">
        <v>105</v>
      </c>
      <c r="E56" s="7">
        <v>1</v>
      </c>
      <c r="F56" s="9">
        <v>0.64791666666666703</v>
      </c>
      <c r="G56" s="10">
        <f t="shared" si="8"/>
        <v>0.64583333333333326</v>
      </c>
      <c r="H56" s="7" t="s">
        <v>35</v>
      </c>
      <c r="I56" s="7" t="s">
        <v>55</v>
      </c>
      <c r="J56" s="7">
        <f>VLOOKUP(E56,Hoja1!E:F,2,FALSE())</f>
        <v>150</v>
      </c>
      <c r="K56" s="11">
        <f>VLOOKUP(I56,Hoja1!A:C,3,FALSE())</f>
        <v>9</v>
      </c>
      <c r="L56" s="12">
        <f t="shared" si="9"/>
        <v>0.06</v>
      </c>
      <c r="N56" s="1"/>
      <c r="O56" s="1"/>
    </row>
    <row r="57" spans="1:17" ht="14.5" x14ac:dyDescent="0.35">
      <c r="A57">
        <v>56</v>
      </c>
      <c r="B57" s="7" t="s">
        <v>17</v>
      </c>
      <c r="C57" s="8">
        <v>45951</v>
      </c>
      <c r="D57" s="7">
        <v>105</v>
      </c>
      <c r="E57" s="7">
        <v>1</v>
      </c>
      <c r="F57" s="9">
        <v>0.66249999999999998</v>
      </c>
      <c r="G57" s="10">
        <f t="shared" si="8"/>
        <v>0.64583333333333326</v>
      </c>
      <c r="H57" s="7" t="s">
        <v>59</v>
      </c>
      <c r="I57" s="7" t="s">
        <v>55</v>
      </c>
      <c r="J57" s="7">
        <f>VLOOKUP(E57,Hoja1!E:F,2,FALSE())</f>
        <v>150</v>
      </c>
      <c r="K57" s="11">
        <f>VLOOKUP(I57,Hoja1!A:C,3,FALSE())</f>
        <v>9</v>
      </c>
      <c r="L57" s="12">
        <f t="shared" si="9"/>
        <v>0.06</v>
      </c>
      <c r="N57" s="1"/>
      <c r="O57" s="1"/>
    </row>
    <row r="58" spans="1:17" ht="14.5" x14ac:dyDescent="0.35">
      <c r="A58">
        <v>57</v>
      </c>
      <c r="B58" s="7" t="s">
        <v>17</v>
      </c>
      <c r="C58" s="8">
        <v>45951</v>
      </c>
      <c r="D58" s="7">
        <v>105</v>
      </c>
      <c r="E58" s="7">
        <v>1</v>
      </c>
      <c r="F58" s="9">
        <v>0.67708333333333304</v>
      </c>
      <c r="G58" s="10">
        <f t="shared" si="8"/>
        <v>0.66666666666666663</v>
      </c>
      <c r="H58" s="7" t="s">
        <v>44</v>
      </c>
      <c r="I58" s="7" t="s">
        <v>55</v>
      </c>
      <c r="J58" s="7">
        <f>VLOOKUP(E58,Hoja1!E:F,2,FALSE())</f>
        <v>150</v>
      </c>
      <c r="K58" s="11">
        <f>VLOOKUP(I58,Hoja1!A:C,3,FALSE())</f>
        <v>9</v>
      </c>
      <c r="L58" s="12">
        <f t="shared" si="9"/>
        <v>0.06</v>
      </c>
      <c r="N58" s="1"/>
      <c r="O58" s="1"/>
    </row>
    <row r="59" spans="1:17" ht="14.25" customHeight="1" x14ac:dyDescent="0.35">
      <c r="A59">
        <v>58</v>
      </c>
      <c r="B59" s="7" t="s">
        <v>17</v>
      </c>
      <c r="C59" s="8">
        <v>45951</v>
      </c>
      <c r="D59" s="7">
        <v>105</v>
      </c>
      <c r="E59" s="7">
        <v>1</v>
      </c>
      <c r="F59" s="9">
        <v>0.68263888888888902</v>
      </c>
      <c r="G59" s="10">
        <f t="shared" si="8"/>
        <v>0.66666666666666663</v>
      </c>
      <c r="H59" s="7" t="s">
        <v>42</v>
      </c>
      <c r="I59" s="7" t="s">
        <v>55</v>
      </c>
      <c r="J59" s="7">
        <f>VLOOKUP(E59,Hoja1!E:F,2,FALSE())</f>
        <v>150</v>
      </c>
      <c r="K59" s="11">
        <f>VLOOKUP(I59,Hoja1!A:C,3,FALSE())</f>
        <v>9</v>
      </c>
      <c r="L59" s="12">
        <f t="shared" si="9"/>
        <v>0.06</v>
      </c>
      <c r="N59" s="1"/>
      <c r="O59" s="1"/>
    </row>
    <row r="60" spans="1:17" ht="14.25" customHeight="1" x14ac:dyDescent="0.35">
      <c r="A60">
        <v>59</v>
      </c>
      <c r="B60" s="7" t="s">
        <v>17</v>
      </c>
      <c r="C60" s="8">
        <v>45951</v>
      </c>
      <c r="D60" s="7">
        <v>105</v>
      </c>
      <c r="E60" s="7">
        <v>1</v>
      </c>
      <c r="F60" s="9">
        <v>0.69166666666666698</v>
      </c>
      <c r="G60" s="10">
        <f t="shared" si="8"/>
        <v>0.6875</v>
      </c>
      <c r="H60" s="7" t="s">
        <v>81</v>
      </c>
      <c r="I60" s="7" t="s">
        <v>55</v>
      </c>
      <c r="J60" s="7">
        <f>VLOOKUP(E60,Hoja1!E:F,2,FALSE())</f>
        <v>150</v>
      </c>
      <c r="K60" s="11">
        <f>VLOOKUP(I60,Hoja1!A:C,3,FALSE())</f>
        <v>9</v>
      </c>
      <c r="L60" s="12">
        <f t="shared" si="9"/>
        <v>0.06</v>
      </c>
      <c r="N60" s="1"/>
      <c r="O60" s="1"/>
    </row>
    <row r="61" spans="1:17" ht="14.25" customHeight="1" x14ac:dyDescent="0.35">
      <c r="A61">
        <v>60</v>
      </c>
      <c r="B61" s="7" t="s">
        <v>17</v>
      </c>
      <c r="C61" s="8">
        <v>45951</v>
      </c>
      <c r="D61" s="7">
        <v>105</v>
      </c>
      <c r="E61" s="7">
        <v>1</v>
      </c>
      <c r="F61" s="9">
        <v>0.69583333333333297</v>
      </c>
      <c r="G61" s="10">
        <f t="shared" si="8"/>
        <v>0.6875</v>
      </c>
      <c r="H61" s="7" t="s">
        <v>78</v>
      </c>
      <c r="I61" s="7" t="s">
        <v>55</v>
      </c>
      <c r="J61" s="7">
        <f>VLOOKUP(E61,Hoja1!E:F,2,FALSE())</f>
        <v>150</v>
      </c>
      <c r="K61" s="11">
        <f>VLOOKUP(I61,Hoja1!A:C,3,FALSE())</f>
        <v>9</v>
      </c>
      <c r="L61" s="12">
        <f t="shared" si="9"/>
        <v>0.06</v>
      </c>
      <c r="N61" s="1"/>
      <c r="O61" s="1"/>
    </row>
    <row r="62" spans="1:17" ht="14.25" customHeight="1" x14ac:dyDescent="0.35">
      <c r="A62">
        <v>61</v>
      </c>
      <c r="B62" s="7" t="s">
        <v>17</v>
      </c>
      <c r="C62" s="8">
        <v>45951</v>
      </c>
      <c r="D62" s="7">
        <v>105</v>
      </c>
      <c r="E62" s="7">
        <v>1</v>
      </c>
      <c r="F62" s="9">
        <v>0.70069444444444395</v>
      </c>
      <c r="G62" s="10">
        <f t="shared" si="8"/>
        <v>0.6875</v>
      </c>
      <c r="H62" s="7" t="s">
        <v>46</v>
      </c>
      <c r="I62" s="7" t="s">
        <v>55</v>
      </c>
      <c r="J62" s="7">
        <f>VLOOKUP(E62,Hoja1!E:F,2,FALSE())</f>
        <v>150</v>
      </c>
      <c r="K62" s="11">
        <f>VLOOKUP(I62,Hoja1!A:C,3,FALSE())</f>
        <v>9</v>
      </c>
      <c r="L62" s="12">
        <f t="shared" si="9"/>
        <v>0.06</v>
      </c>
      <c r="N62" s="1"/>
      <c r="O62" s="1"/>
    </row>
    <row r="63" spans="1:17" ht="14.25" customHeight="1" x14ac:dyDescent="0.35">
      <c r="A63">
        <v>62</v>
      </c>
      <c r="B63" s="7" t="s">
        <v>17</v>
      </c>
      <c r="C63" s="8">
        <v>45951</v>
      </c>
      <c r="D63" s="7">
        <v>105</v>
      </c>
      <c r="E63" s="7">
        <v>1</v>
      </c>
      <c r="F63" s="9">
        <v>0.70625000000000004</v>
      </c>
      <c r="G63" s="10">
        <f t="shared" si="8"/>
        <v>0.6875</v>
      </c>
      <c r="H63" s="7" t="s">
        <v>82</v>
      </c>
      <c r="I63" s="7" t="s">
        <v>55</v>
      </c>
      <c r="J63" s="7">
        <f>VLOOKUP(E63,Hoja1!E:F,2,FALSE())</f>
        <v>150</v>
      </c>
      <c r="K63" s="11">
        <f>VLOOKUP(I63,Hoja1!A:C,3,FALSE())</f>
        <v>9</v>
      </c>
      <c r="L63" s="12">
        <f t="shared" si="9"/>
        <v>0.06</v>
      </c>
      <c r="N63" s="1"/>
      <c r="O63" s="1"/>
    </row>
    <row r="64" spans="1:17" ht="14.25" customHeight="1" x14ac:dyDescent="0.35">
      <c r="L64" s="12">
        <v>0.85</v>
      </c>
      <c r="N64" s="1"/>
      <c r="O64" s="1"/>
    </row>
    <row r="65" spans="14:15" ht="14.25" customHeight="1" x14ac:dyDescent="0.35">
      <c r="N65" s="1"/>
      <c r="O65" s="1"/>
    </row>
    <row r="66" spans="14:15" ht="14.25" customHeight="1" x14ac:dyDescent="0.35">
      <c r="N66" s="1"/>
      <c r="O66" s="1"/>
    </row>
    <row r="67" spans="14:15" ht="14.25" customHeight="1" x14ac:dyDescent="0.35">
      <c r="N67" s="1"/>
      <c r="O67" s="1"/>
    </row>
    <row r="68" spans="14:15" ht="14.25" customHeight="1" x14ac:dyDescent="0.35">
      <c r="N68" s="1"/>
      <c r="O68" s="1"/>
    </row>
    <row r="69" spans="14:15" ht="14.25" customHeight="1" x14ac:dyDescent="0.35">
      <c r="N69" s="1"/>
      <c r="O69" s="1"/>
    </row>
    <row r="70" spans="14:15" ht="14.25" customHeight="1" x14ac:dyDescent="0.35">
      <c r="N70" s="1"/>
      <c r="O70" s="1"/>
    </row>
    <row r="71" spans="14:15" ht="14.25" customHeight="1" x14ac:dyDescent="0.35">
      <c r="N71" s="1"/>
      <c r="O71" s="1"/>
    </row>
  </sheetData>
  <conditionalFormatting sqref="L2:L64">
    <cfRule type="expression" dxfId="0" priority="2">
      <formula>"&gt;85%"</formula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7"/>
  <sheetViews>
    <sheetView zoomScale="85" zoomScaleNormal="85" workbookViewId="0">
      <selection activeCell="N1" sqref="N1"/>
    </sheetView>
  </sheetViews>
  <sheetFormatPr baseColWidth="10" defaultColWidth="11.453125" defaultRowHeight="14.25" customHeight="1" x14ac:dyDescent="0.35"/>
  <cols>
    <col min="1" max="1" width="11.453125" style="19"/>
    <col min="2" max="2" width="11.453125" style="1"/>
    <col min="3" max="3" width="10.81640625" style="1" customWidth="1"/>
    <col min="5" max="5" width="11.453125" style="1"/>
    <col min="6" max="6" width="13.7265625" style="1" customWidth="1"/>
    <col min="14" max="14" width="12.54296875" customWidth="1"/>
    <col min="18" max="18" width="11.81640625" customWidth="1"/>
  </cols>
  <sheetData>
    <row r="1" spans="1:21" x14ac:dyDescent="0.35">
      <c r="A1" s="20" t="s">
        <v>83</v>
      </c>
      <c r="B1" s="7" t="s">
        <v>84</v>
      </c>
      <c r="C1" s="1" t="s">
        <v>85</v>
      </c>
      <c r="E1" s="7" t="s">
        <v>86</v>
      </c>
      <c r="F1" s="7" t="s">
        <v>8</v>
      </c>
      <c r="J1" s="4" t="s">
        <v>11</v>
      </c>
      <c r="K1" s="4" t="s">
        <v>12</v>
      </c>
      <c r="L1" s="4" t="s">
        <v>13</v>
      </c>
      <c r="M1" s="4" t="s">
        <v>14</v>
      </c>
      <c r="N1" s="5">
        <v>1</v>
      </c>
      <c r="O1" s="4" t="s">
        <v>15</v>
      </c>
      <c r="P1" s="4" t="s">
        <v>16</v>
      </c>
    </row>
    <row r="2" spans="1:21" x14ac:dyDescent="0.35">
      <c r="A2" s="20">
        <v>0</v>
      </c>
      <c r="B2" s="7">
        <v>0</v>
      </c>
      <c r="C2" s="1">
        <f t="shared" ref="C2:C11" si="0">D2*90</f>
        <v>0</v>
      </c>
      <c r="D2" s="21">
        <f t="shared" ref="D2:D11" si="1">B2/150</f>
        <v>0</v>
      </c>
      <c r="E2" s="7">
        <v>1</v>
      </c>
      <c r="F2" s="7">
        <v>150</v>
      </c>
      <c r="J2" s="7" t="s">
        <v>87</v>
      </c>
      <c r="K2" s="7">
        <v>270</v>
      </c>
      <c r="L2" s="7">
        <v>180</v>
      </c>
      <c r="M2" s="14">
        <v>120</v>
      </c>
      <c r="N2" s="12">
        <v>1</v>
      </c>
      <c r="O2" s="15">
        <v>0.85</v>
      </c>
      <c r="P2" s="15">
        <v>0.66666666666666696</v>
      </c>
    </row>
    <row r="3" spans="1:21" x14ac:dyDescent="0.35">
      <c r="A3" s="20" t="s">
        <v>55</v>
      </c>
      <c r="B3" s="7">
        <v>15</v>
      </c>
      <c r="C3" s="1">
        <f t="shared" si="0"/>
        <v>9</v>
      </c>
      <c r="D3" s="21">
        <f t="shared" si="1"/>
        <v>0.1</v>
      </c>
      <c r="E3" s="7">
        <v>2</v>
      </c>
      <c r="F3" s="7">
        <v>90</v>
      </c>
      <c r="J3" s="7" t="s">
        <v>68</v>
      </c>
      <c r="K3" s="7">
        <v>180</v>
      </c>
      <c r="L3" s="7">
        <v>180</v>
      </c>
      <c r="M3" s="14">
        <v>81</v>
      </c>
      <c r="N3" s="12">
        <v>1</v>
      </c>
      <c r="O3" s="15">
        <v>0.85</v>
      </c>
      <c r="P3" s="15">
        <v>0.45</v>
      </c>
    </row>
    <row r="4" spans="1:21" x14ac:dyDescent="0.35">
      <c r="A4" s="20" t="s">
        <v>40</v>
      </c>
      <c r="B4" s="7">
        <v>33</v>
      </c>
      <c r="C4" s="1">
        <f t="shared" si="0"/>
        <v>19.8</v>
      </c>
      <c r="D4" s="21">
        <f t="shared" si="1"/>
        <v>0.22</v>
      </c>
      <c r="E4" s="7">
        <v>3</v>
      </c>
      <c r="F4" s="7">
        <v>50</v>
      </c>
      <c r="J4" s="7" t="s">
        <v>88</v>
      </c>
      <c r="K4" s="7">
        <v>270</v>
      </c>
      <c r="L4" s="7">
        <v>270</v>
      </c>
      <c r="M4" s="7">
        <v>100.8</v>
      </c>
      <c r="N4" s="12">
        <v>1</v>
      </c>
      <c r="O4" s="15">
        <v>0.85</v>
      </c>
      <c r="P4" s="15">
        <v>0.37333333333333302</v>
      </c>
    </row>
    <row r="5" spans="1:21" x14ac:dyDescent="0.35">
      <c r="A5" s="20">
        <v>2</v>
      </c>
      <c r="B5" s="7">
        <v>45</v>
      </c>
      <c r="C5" s="1">
        <f t="shared" si="0"/>
        <v>27</v>
      </c>
      <c r="D5" s="21">
        <f t="shared" si="1"/>
        <v>0.3</v>
      </c>
      <c r="E5" s="7">
        <v>4</v>
      </c>
      <c r="F5" s="7">
        <v>77</v>
      </c>
      <c r="J5" s="7" t="s">
        <v>89</v>
      </c>
      <c r="K5" s="7">
        <v>180</v>
      </c>
      <c r="L5" s="7">
        <v>270</v>
      </c>
      <c r="M5" s="7">
        <v>186</v>
      </c>
      <c r="N5" s="12">
        <v>1</v>
      </c>
      <c r="O5" s="15">
        <v>0.85</v>
      </c>
      <c r="P5" s="15">
        <v>0.68888888888888899</v>
      </c>
    </row>
    <row r="6" spans="1:21" x14ac:dyDescent="0.35">
      <c r="A6" s="20">
        <v>3</v>
      </c>
      <c r="B6" s="7">
        <v>90</v>
      </c>
      <c r="C6" s="1">
        <f t="shared" si="0"/>
        <v>54</v>
      </c>
      <c r="D6" s="21">
        <f t="shared" si="1"/>
        <v>0.6</v>
      </c>
      <c r="E6" s="7">
        <v>5</v>
      </c>
      <c r="F6" s="7">
        <v>77</v>
      </c>
      <c r="J6" s="7" t="s">
        <v>90</v>
      </c>
      <c r="K6" s="7">
        <v>180</v>
      </c>
      <c r="L6" s="7">
        <v>180</v>
      </c>
      <c r="M6" s="7">
        <v>63</v>
      </c>
      <c r="N6" s="12">
        <v>1</v>
      </c>
      <c r="O6" s="15">
        <v>0.85</v>
      </c>
      <c r="P6" s="15">
        <v>0.35</v>
      </c>
    </row>
    <row r="7" spans="1:21" x14ac:dyDescent="0.35">
      <c r="A7" s="20" t="s">
        <v>25</v>
      </c>
      <c r="B7" s="7">
        <v>110</v>
      </c>
      <c r="C7" s="1">
        <f t="shared" si="0"/>
        <v>66</v>
      </c>
      <c r="D7" s="21">
        <f t="shared" si="1"/>
        <v>0.73333333333333328</v>
      </c>
      <c r="E7" s="7">
        <v>6</v>
      </c>
      <c r="F7" s="7">
        <v>90</v>
      </c>
      <c r="J7" s="7" t="s">
        <v>91</v>
      </c>
      <c r="K7" s="7">
        <v>180</v>
      </c>
      <c r="L7" s="7">
        <v>270</v>
      </c>
      <c r="M7" s="7">
        <v>48.6</v>
      </c>
      <c r="N7" s="12">
        <v>1</v>
      </c>
      <c r="O7" s="15">
        <v>0.85</v>
      </c>
      <c r="P7" s="15">
        <v>0.18</v>
      </c>
    </row>
    <row r="8" spans="1:21" x14ac:dyDescent="0.35">
      <c r="A8" s="20" t="s">
        <v>92</v>
      </c>
      <c r="B8" s="7">
        <v>110</v>
      </c>
      <c r="C8" s="1">
        <f t="shared" si="0"/>
        <v>66</v>
      </c>
      <c r="D8" s="21">
        <f t="shared" si="1"/>
        <v>0.73333333333333328</v>
      </c>
      <c r="J8" s="7" t="s">
        <v>93</v>
      </c>
      <c r="K8" s="7">
        <v>180</v>
      </c>
      <c r="L8" s="7">
        <v>180</v>
      </c>
      <c r="M8" s="7">
        <v>18</v>
      </c>
      <c r="N8" s="12">
        <v>1</v>
      </c>
      <c r="O8" s="15">
        <v>0.85</v>
      </c>
      <c r="P8" s="15">
        <v>0.1</v>
      </c>
    </row>
    <row r="9" spans="1:21" x14ac:dyDescent="0.35">
      <c r="A9" s="20" t="s">
        <v>19</v>
      </c>
      <c r="B9" s="7">
        <v>130</v>
      </c>
      <c r="C9" s="1">
        <f t="shared" si="0"/>
        <v>78</v>
      </c>
      <c r="D9" s="21">
        <f t="shared" si="1"/>
        <v>0.8666666666666667</v>
      </c>
      <c r="J9" s="7" t="s">
        <v>94</v>
      </c>
      <c r="K9" s="7">
        <v>180</v>
      </c>
      <c r="L9" s="7">
        <v>180</v>
      </c>
      <c r="M9" s="7">
        <v>18</v>
      </c>
      <c r="N9" s="12">
        <v>1</v>
      </c>
      <c r="O9" s="15">
        <v>0.85</v>
      </c>
      <c r="P9" s="15">
        <v>0.1</v>
      </c>
    </row>
    <row r="10" spans="1:21" x14ac:dyDescent="0.35">
      <c r="A10" s="20" t="s">
        <v>22</v>
      </c>
      <c r="B10" s="7">
        <v>140</v>
      </c>
      <c r="C10" s="1">
        <f t="shared" si="0"/>
        <v>84</v>
      </c>
      <c r="D10" s="21">
        <f t="shared" si="1"/>
        <v>0.93333333333333335</v>
      </c>
    </row>
    <row r="11" spans="1:21" x14ac:dyDescent="0.35">
      <c r="A11" s="20" t="s">
        <v>95</v>
      </c>
      <c r="B11" s="7">
        <v>150</v>
      </c>
      <c r="C11" s="1">
        <f t="shared" si="0"/>
        <v>90</v>
      </c>
      <c r="D11" s="21">
        <f t="shared" si="1"/>
        <v>1</v>
      </c>
    </row>
    <row r="12" spans="1:21" x14ac:dyDescent="0.35">
      <c r="M12" s="6" t="s">
        <v>11</v>
      </c>
      <c r="N12" s="6" t="s">
        <v>13</v>
      </c>
      <c r="O12" s="6" t="s">
        <v>14</v>
      </c>
      <c r="P12" s="6" t="s">
        <v>16</v>
      </c>
      <c r="R12" s="6" t="s">
        <v>11</v>
      </c>
      <c r="S12" s="6" t="s">
        <v>13</v>
      </c>
      <c r="T12" s="6" t="s">
        <v>14</v>
      </c>
      <c r="U12" s="6" t="s">
        <v>16</v>
      </c>
    </row>
    <row r="13" spans="1:21" x14ac:dyDescent="0.35">
      <c r="M13" s="16" t="s">
        <v>23</v>
      </c>
      <c r="N13" s="16">
        <v>180</v>
      </c>
      <c r="O13" s="16">
        <v>28.8</v>
      </c>
      <c r="P13" s="17">
        <v>0.16</v>
      </c>
      <c r="R13" s="16" t="s">
        <v>96</v>
      </c>
      <c r="S13" s="16">
        <v>270</v>
      </c>
      <c r="T13" s="16">
        <v>55.8</v>
      </c>
      <c r="U13" s="17">
        <v>0.21</v>
      </c>
    </row>
    <row r="14" spans="1:21" x14ac:dyDescent="0.35">
      <c r="M14" s="16" t="s">
        <v>26</v>
      </c>
      <c r="N14" s="16">
        <v>90</v>
      </c>
      <c r="O14" s="16">
        <v>27</v>
      </c>
      <c r="P14" s="17">
        <v>0.3</v>
      </c>
      <c r="R14" s="16" t="s">
        <v>97</v>
      </c>
      <c r="S14" s="16">
        <v>270</v>
      </c>
      <c r="T14" s="16">
        <v>135</v>
      </c>
      <c r="U14" s="17">
        <v>0.5</v>
      </c>
    </row>
    <row r="15" spans="1:21" x14ac:dyDescent="0.35">
      <c r="M15" s="16" t="s">
        <v>28</v>
      </c>
      <c r="N15" s="16">
        <v>180</v>
      </c>
      <c r="O15" s="16">
        <v>108</v>
      </c>
      <c r="P15" s="17">
        <v>0.6</v>
      </c>
      <c r="R15" s="16" t="s">
        <v>98</v>
      </c>
      <c r="S15" s="16">
        <v>270</v>
      </c>
      <c r="T15" s="16">
        <v>162</v>
      </c>
      <c r="U15" s="17">
        <v>0.6</v>
      </c>
    </row>
    <row r="16" spans="1:21" x14ac:dyDescent="0.35">
      <c r="M16" s="16" t="s">
        <v>30</v>
      </c>
      <c r="N16" s="16">
        <v>90</v>
      </c>
      <c r="O16" s="16">
        <v>54</v>
      </c>
      <c r="P16" s="17">
        <v>0.6</v>
      </c>
    </row>
    <row r="17" spans="13:16" x14ac:dyDescent="0.35">
      <c r="M17" s="16" t="s">
        <v>99</v>
      </c>
      <c r="N17" s="16">
        <v>270</v>
      </c>
      <c r="O17" s="16">
        <v>55.8</v>
      </c>
      <c r="P17" s="17">
        <v>0.21</v>
      </c>
    </row>
  </sheetData>
  <pageMargins left="0.7" right="0.7" top="0.75" bottom="0.75" header="0.511811023622047" footer="0.511811023622047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Mashup xmlns="http://schemas.microsoft.com/DataMashup">AAAAABQDAABQSwMEFAACAAgAOk8HV1fvXqSkAAAA9gAAABIAHABDb25maWcvUGFja2FnZS54bWwgohgAKKAUAAAAAAAAAAAAAAAAAAAAAAAAAAAAhY+9DoIwGEVfhXSnP8ig5KMMrJCYmBjXplRohGJosbybg4/kK4hR1M3xnnuGe+/XG2RT1wYXNVjdmxQxTFGgjOwrbeoUje4YrlHGYSvkSdQqmGVjk8lWKWqcOyeEeO+xX+F+qElEKSOHstjJRnUCfWT9Xw61sU4YqRCH/WsMjzBjGxzTGFMgC4RSm68QzXuf7Q+EfGzdOCiubJgXQJYI5P2BPwBQSwMEFAACAAgAOk8HVw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DpPB1coike4DgAAABEAAAATABwARm9ybXVsYXMvU2VjdGlvbjEubSCiGAAooBQAAAAAAAAAAAAAAAAAAAAAAAAAAAArTk0uyczPUwiG0IbWAFBLAQItABQAAgAIADpPB1dX716kpAAAAPYAAAASAAAAAAAAAAAAAAAAAAAAAABDb25maWcvUGFja2FnZS54bWxQSwECLQAUAAIACAA6TwdXD8rpq6QAAADpAAAAEwAAAAAAAAAAAAAAAADwAAAAW0NvbnRlbnRfVHlwZXNdLnhtbFBLAQItABQAAgAIADpPB1coike4DgAAABEAAAATAAAAAAAAAAAAAAAAAOEBAABGb3JtdWxhcy9TZWN0aW9uMS5tUEsFBgAAAAADAAMAwgAAADwCAAAAABABAADvu788P3htbCB2ZXJzaW9uPSIxLjAiIGVuY29kaW5nPSJ1dGYtOCI/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+7vzw/eG1sIHZlcnNpb249IjEuMCIgZW5jb2Rpbmc9InV0Zi04Ij8+PExvY2FsUGFja2FnZU1ldGFkYXRhRmlsZSB4bWxuczp4c2Q9Imh0dHA6Ly93d3cudzMub3JnLzIwMDEvWE1MU2NoZW1hIiB4bWxuczp4c2k9Imh0dHA6Ly93d3cudzMub3JnLzIwMDEvWE1MU2NoZW1hLWluc3RhbmNl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NoAAAABAAAA0Iyd3wEV0RGMegDAT8KX6wEAAAArEv1BZLy5Sa3wURK/hYxhAAAAAAIAAAAAAANmAADAAAAAEAAAAKnjL+KB3yQeep2lJ9vV6nwAAAAABIAAAKAAAAAQAAAA8IZUtZt+hqaBLgTGyG5K/FAAAADVEV3X5k8aF2LryEEKp+Gf/55dp4GAZu+n4GSwM3OrV4DWLk6B2s6m1O8bQtTgCForAejAXncIuup5XZj9IVp6wcHEhSl6HyU6jcszQvHh2RQAAADnAnBYj71EJ0iRZtr5kRT7LVas8Q==</DataMashup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D3E4AFF9-510F-4293-ACB9-E5789E375EAA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7BF0931C-1FD6-4E39-9C85-BCD61105AED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F0B6835-5045-48ED-9F2A-30B2CCDA3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105 PI79</vt:lpstr>
      <vt:lpstr>Hoja1</vt:lpstr>
      <vt:lpstr>'105 PI79'!Área_de_impresión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2</cp:revision>
  <dcterms:created xsi:type="dcterms:W3CDTF">2023-08-07T13:34:27Z</dcterms:created>
  <dcterms:modified xsi:type="dcterms:W3CDTF">2025-11-03T23:06:13Z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